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NTRATOS-CONVÊNIOS\CRONOGRAMA CONTRATOS\"/>
    </mc:Choice>
  </mc:AlternateContent>
  <xr:revisionPtr revIDLastSave="0" documentId="13_ncr:1_{A9B271A5-A934-46D0-A3DB-0A72B1130E89}" xr6:coauthVersionLast="36" xr6:coauthVersionMax="36" xr10:uidLastSave="{00000000-0000-0000-0000-000000000000}"/>
  <bookViews>
    <workbookView xWindow="0" yWindow="0" windowWidth="16380" windowHeight="8190" tabRatio="500" activeTab="2" xr2:uid="{00000000-000D-0000-FFFF-FFFF00000000}"/>
  </bookViews>
  <sheets>
    <sheet name="Resumo do Contrato" sheetId="1" r:id="rId1"/>
    <sheet name="Resumo por item" sheetId="2" r:id="rId2"/>
    <sheet name="Cronograma" sheetId="3" r:id="rId3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3" i="3" l="1"/>
  <c r="AB13" i="3"/>
  <c r="Z13" i="3"/>
  <c r="Y9" i="3"/>
  <c r="Y6" i="3"/>
  <c r="Y5" i="3"/>
  <c r="B80" i="2"/>
  <c r="M90" i="2"/>
  <c r="N90" i="2" s="1"/>
  <c r="M89" i="2"/>
  <c r="N89" i="2" s="1"/>
  <c r="M88" i="2"/>
  <c r="N88" i="2" s="1"/>
  <c r="M87" i="2"/>
  <c r="N87" i="2" s="1"/>
  <c r="M86" i="2"/>
  <c r="N86" i="2" s="1"/>
  <c r="M85" i="2"/>
  <c r="N85" i="2" s="1"/>
  <c r="M84" i="2"/>
  <c r="N84" i="2" s="1"/>
  <c r="M83" i="2"/>
  <c r="N83" i="2" s="1"/>
  <c r="M82" i="2"/>
  <c r="N82" i="2" s="1"/>
  <c r="E27" i="1"/>
  <c r="AB12" i="3"/>
  <c r="Z9" i="3"/>
  <c r="AA9" i="3" s="1"/>
  <c r="AB9" i="3" s="1"/>
  <c r="Z12" i="3" l="1"/>
  <c r="AA12" i="3" s="1"/>
  <c r="N91" i="2"/>
  <c r="M91" i="2"/>
  <c r="X12" i="3"/>
  <c r="U9" i="3"/>
  <c r="V9" i="3" s="1"/>
  <c r="W9" i="3" s="1"/>
  <c r="X9" i="3" s="1"/>
  <c r="U6" i="3"/>
  <c r="U5" i="3"/>
  <c r="B67" i="2"/>
  <c r="M77" i="2"/>
  <c r="N77" i="2" s="1"/>
  <c r="M76" i="2"/>
  <c r="N76" i="2" s="1"/>
  <c r="M75" i="2"/>
  <c r="N75" i="2" s="1"/>
  <c r="M74" i="2"/>
  <c r="N74" i="2" s="1"/>
  <c r="M73" i="2"/>
  <c r="N73" i="2" s="1"/>
  <c r="M72" i="2"/>
  <c r="N72" i="2" s="1"/>
  <c r="M71" i="2"/>
  <c r="N71" i="2" s="1"/>
  <c r="M70" i="2"/>
  <c r="N70" i="2" s="1"/>
  <c r="M69" i="2"/>
  <c r="N69" i="2" s="1"/>
  <c r="T12" i="3"/>
  <c r="P12" i="3"/>
  <c r="L12" i="3"/>
  <c r="H12" i="3"/>
  <c r="C12" i="3"/>
  <c r="D9" i="3"/>
  <c r="Q6" i="3"/>
  <c r="M6" i="3"/>
  <c r="I6" i="3"/>
  <c r="E6" i="3"/>
  <c r="B6" i="3"/>
  <c r="Q5" i="3"/>
  <c r="M5" i="3"/>
  <c r="I5" i="3"/>
  <c r="E5" i="3"/>
  <c r="B5" i="3"/>
  <c r="J137" i="2"/>
  <c r="M64" i="2"/>
  <c r="N64" i="2" s="1"/>
  <c r="N63" i="2"/>
  <c r="M63" i="2"/>
  <c r="M62" i="2"/>
  <c r="N62" i="2" s="1"/>
  <c r="M61" i="2"/>
  <c r="N61" i="2" s="1"/>
  <c r="N60" i="2"/>
  <c r="M60" i="2"/>
  <c r="M59" i="2"/>
  <c r="N59" i="2" s="1"/>
  <c r="M58" i="2"/>
  <c r="N58" i="2" s="1"/>
  <c r="N57" i="2"/>
  <c r="M57" i="2"/>
  <c r="M56" i="2"/>
  <c r="M65" i="2" s="1"/>
  <c r="Q9" i="3" s="1"/>
  <c r="R9" i="3" s="1"/>
  <c r="B54" i="2"/>
  <c r="M51" i="2"/>
  <c r="N51" i="2" s="1"/>
  <c r="N50" i="2"/>
  <c r="M50" i="2"/>
  <c r="M49" i="2"/>
  <c r="N49" i="2" s="1"/>
  <c r="M48" i="2"/>
  <c r="N48" i="2" s="1"/>
  <c r="N47" i="2"/>
  <c r="M47" i="2"/>
  <c r="M46" i="2"/>
  <c r="N46" i="2" s="1"/>
  <c r="M45" i="2"/>
  <c r="N45" i="2" s="1"/>
  <c r="N44" i="2"/>
  <c r="M44" i="2"/>
  <c r="M43" i="2"/>
  <c r="M52" i="2" s="1"/>
  <c r="M9" i="3" s="1"/>
  <c r="N9" i="3" s="1"/>
  <c r="B41" i="2"/>
  <c r="M38" i="2"/>
  <c r="N38" i="2" s="1"/>
  <c r="N37" i="2"/>
  <c r="M37" i="2"/>
  <c r="M36" i="2"/>
  <c r="N36" i="2" s="1"/>
  <c r="M35" i="2"/>
  <c r="N35" i="2" s="1"/>
  <c r="N34" i="2"/>
  <c r="M34" i="2"/>
  <c r="M33" i="2"/>
  <c r="N33" i="2" s="1"/>
  <c r="M32" i="2"/>
  <c r="N32" i="2" s="1"/>
  <c r="N31" i="2"/>
  <c r="M31" i="2"/>
  <c r="M30" i="2"/>
  <c r="M39" i="2" s="1"/>
  <c r="I9" i="3" s="1"/>
  <c r="J9" i="3" s="1"/>
  <c r="B28" i="2"/>
  <c r="M25" i="2"/>
  <c r="N25" i="2" s="1"/>
  <c r="N24" i="2"/>
  <c r="M24" i="2"/>
  <c r="M23" i="2"/>
  <c r="N23" i="2" s="1"/>
  <c r="M22" i="2"/>
  <c r="N22" i="2" s="1"/>
  <c r="N21" i="2"/>
  <c r="M21" i="2"/>
  <c r="M20" i="2"/>
  <c r="N20" i="2" s="1"/>
  <c r="M19" i="2"/>
  <c r="N19" i="2" s="1"/>
  <c r="N18" i="2"/>
  <c r="M18" i="2"/>
  <c r="M17" i="2"/>
  <c r="M26" i="2" s="1"/>
  <c r="E9" i="3" s="1"/>
  <c r="F9" i="3" s="1"/>
  <c r="G9" i="3" s="1"/>
  <c r="H9" i="3" s="1"/>
  <c r="F12" i="3" s="1"/>
  <c r="B15" i="2"/>
  <c r="B2" i="2"/>
  <c r="G27" i="1"/>
  <c r="F27" i="1"/>
  <c r="V12" i="3" l="1"/>
  <c r="W12" i="3" s="1"/>
  <c r="N78" i="2"/>
  <c r="M78" i="2"/>
  <c r="K9" i="3"/>
  <c r="L9" i="3" s="1"/>
  <c r="J12" i="3" s="1"/>
  <c r="O9" i="3"/>
  <c r="P9" i="3" s="1"/>
  <c r="N12" i="3" s="1"/>
  <c r="S9" i="3"/>
  <c r="T9" i="3" s="1"/>
  <c r="R12" i="3" s="1"/>
  <c r="G12" i="3"/>
  <c r="K12" i="3" s="1"/>
  <c r="N30" i="2"/>
  <c r="N39" i="2" s="1"/>
  <c r="N56" i="2"/>
  <c r="N65" i="2" s="1"/>
  <c r="N17" i="2"/>
  <c r="N26" i="2" s="1"/>
  <c r="N43" i="2"/>
  <c r="N52" i="2" s="1"/>
  <c r="O12" i="3" l="1"/>
  <c r="S12" i="3" s="1"/>
</calcChain>
</file>

<file path=xl/sharedStrings.xml><?xml version="1.0" encoding="utf-8"?>
<sst xmlns="http://schemas.openxmlformats.org/spreadsheetml/2006/main" count="446" uniqueCount="71">
  <si>
    <t>CONTRATO 067.2022</t>
  </si>
  <si>
    <t>Tipo de alteração</t>
  </si>
  <si>
    <t>Prazo</t>
  </si>
  <si>
    <t>Valor Global</t>
  </si>
  <si>
    <t>Acréscimos %</t>
  </si>
  <si>
    <t>Supressões %</t>
  </si>
  <si>
    <t>SEI Nº</t>
  </si>
  <si>
    <t>Valor inicial do Contrato</t>
  </si>
  <si>
    <t>26/09/2022 A 25/09/2023</t>
  </si>
  <si>
    <t>23212.001411/2022-46</t>
  </si>
  <si>
    <t>APOSTILAMENTO 001.2023-REPACTUAÇÃO</t>
  </si>
  <si>
    <t>A partir de 01/01/2023</t>
  </si>
  <si>
    <t>23212.000677/2023-52</t>
  </si>
  <si>
    <t>APOSTILAMENTO 002.2023-REPACTUAÇÃO</t>
  </si>
  <si>
    <t>A partir de 01/02/2023</t>
  </si>
  <si>
    <t>APOSTILAMENTO 003.2023-REPACTUAÇÃO</t>
  </si>
  <si>
    <t>A partir de 01/04/2023</t>
  </si>
  <si>
    <t>APOSTILAMENTO 004.2023-REPACTUAÇÃO</t>
  </si>
  <si>
    <t>A partir de 01/05/2023</t>
  </si>
  <si>
    <t>Valor Total</t>
  </si>
  <si>
    <t>Item</t>
  </si>
  <si>
    <t>Descrição do Cargo</t>
  </si>
  <si>
    <t>CBO</t>
  </si>
  <si>
    <t>Convenção Coletiva</t>
  </si>
  <si>
    <t>Piso Salarial</t>
  </si>
  <si>
    <t>Adc. Acumulo</t>
  </si>
  <si>
    <t>Adic. Insal.</t>
  </si>
  <si>
    <t xml:space="preserve">Carga Horaria </t>
  </si>
  <si>
    <t>Trab/ Posto</t>
  </si>
  <si>
    <t>Nº Postos</t>
  </si>
  <si>
    <t>Valor Unitário R$</t>
  </si>
  <si>
    <t xml:space="preserve">Valor Mensal R$ </t>
  </si>
  <si>
    <t>Valor Anual R$</t>
  </si>
  <si>
    <t>AUXILIAR ADMINISTRATIVO</t>
  </si>
  <si>
    <t>4110-05</t>
  </si>
  <si>
    <t>MG001277/2022</t>
  </si>
  <si>
    <t>40 horas</t>
  </si>
  <si>
    <t>AUXILIAR DE LIMPEZA I</t>
  </si>
  <si>
    <t>5143-20</t>
  </si>
  <si>
    <t>44 horas</t>
  </si>
  <si>
    <t>AUXILIAR DE LIMPEZA II</t>
  </si>
  <si>
    <t>AUXILIAR DE LIMPEZA III</t>
  </si>
  <si>
    <t>AUXILIAR DE MANUTENÇÃO PREDIAL</t>
  </si>
  <si>
    <t>5143-10</t>
  </si>
  <si>
    <t>CAPINEIRO</t>
  </si>
  <si>
    <t>6220-20</t>
  </si>
  <si>
    <t>ENCARREGADO</t>
  </si>
  <si>
    <t>4221-05</t>
  </si>
  <si>
    <t>VIGIA DIURNO</t>
  </si>
  <si>
    <t>5174-20</t>
  </si>
  <si>
    <t>12X36 horas</t>
  </si>
  <si>
    <t>VIGIA NOTURNO</t>
  </si>
  <si>
    <t>VALOR MENSAL E ANUAL</t>
  </si>
  <si>
    <t>Valor Mensal</t>
  </si>
  <si>
    <t>Novo valor Mensal</t>
  </si>
  <si>
    <t>Novo valor Anual</t>
  </si>
  <si>
    <t>Diferença Global</t>
  </si>
  <si>
    <t>Valor do Termo</t>
  </si>
  <si>
    <t>Cronograma das parcelas</t>
  </si>
  <si>
    <t>Parcela nº</t>
  </si>
  <si>
    <t>Valor Parcela</t>
  </si>
  <si>
    <t>Diferença</t>
  </si>
  <si>
    <t>Dias</t>
  </si>
  <si>
    <t>1º</t>
  </si>
  <si>
    <t>ADITIVO 001/2023</t>
  </si>
  <si>
    <t>A partir de 20/06/2023</t>
  </si>
  <si>
    <t>23212.000783/2023-36</t>
  </si>
  <si>
    <t>A partir de 26/09/2023</t>
  </si>
  <si>
    <t>23212.001096/2023-38</t>
  </si>
  <si>
    <t>ADITIVO 002/2023</t>
  </si>
  <si>
    <t>2º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</si>
</sst>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&quot;R$ &quot;* #,##0.00_-;&quot;-R$ &quot;* #,##0.00_-;_-&quot;R$ &quot;* \-??_-;_-@_-"/>
    <numFmt numFmtId="165" formatCode="_-* #,##0.00_-;\-* #,##0.00_-;_-* \-??_-;_-@_-"/>
    <numFmt numFmtId="166" formatCode="d/m/yyyy"/>
    <numFmt numFmtId="167" formatCode="0.000"/>
    <numFmt numFmtId="168" formatCode="_-&quot;R$&quot;* #,##0.00_-;&quot;-R$&quot;* #,##0.00_-;_-&quot;R$&quot;* \-??_-;_-@_-"/>
    <numFmt numFmtId="169" formatCode="[$R$-416]\ #,##0.00;[Red]\-[$R$-416]\ #,##0.00"/>
    <numFmt numFmtId="170" formatCode="dd/mm/yy;@"/>
    <numFmt numFmtId="171" formatCode="&quot;R$ &quot;#,##0.00;[Red]&quot;-R$ &quot;#,##0.00"/>
    <numFmt numFmtId="172" formatCode="dd/mm/yy"/>
  </numFmts>
  <fonts count="28" x14ac:knownFonts="1">
    <font>
      <sz val="11"/>
      <color rgb="FF000000"/>
      <name val="Calibri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10"/>
      <color rgb="FF333333"/>
      <name val="Arial"/>
      <family val="2"/>
      <charset val="1"/>
    </font>
    <font>
      <b/>
      <i/>
      <u/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2"/>
      <name val="Calibri"/>
      <family val="2"/>
      <charset val="1"/>
    </font>
    <font>
      <b/>
      <sz val="12"/>
      <color rgb="FF0070C0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6D9F1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6D9F1"/>
        <bgColor rgb="FFDDDDDD"/>
      </patternFill>
    </fill>
    <fill>
      <patternFill patternType="solid">
        <fgColor rgb="FF7DA7D8"/>
        <bgColor rgb="FF8EB4E3"/>
      </patternFill>
    </fill>
    <fill>
      <patternFill patternType="solid">
        <fgColor rgb="FF8EB4E3"/>
        <bgColor rgb="FF7DA7D8"/>
      </patternFill>
    </fill>
    <fill>
      <patternFill patternType="solid">
        <fgColor rgb="FF00B0F0"/>
        <bgColor rgb="FF33CC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5">
    <xf numFmtId="0" fontId="0" fillId="0" borderId="0"/>
    <xf numFmtId="164" fontId="27" fillId="0" borderId="0" applyBorder="0" applyProtection="0"/>
    <xf numFmtId="9" fontId="27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164" fontId="27" fillId="0" borderId="0" applyBorder="0" applyProtection="0"/>
    <xf numFmtId="0" fontId="11" fillId="8" borderId="0" applyBorder="0" applyProtection="0"/>
    <xf numFmtId="0" fontId="12" fillId="0" borderId="0"/>
    <xf numFmtId="0" fontId="13" fillId="0" borderId="0"/>
    <xf numFmtId="0" fontId="14" fillId="8" borderId="1" applyProtection="0"/>
    <xf numFmtId="0" fontId="15" fillId="0" borderId="0" applyBorder="0" applyProtection="0"/>
    <xf numFmtId="0" fontId="27" fillId="0" borderId="0" applyBorder="0" applyProtection="0"/>
    <xf numFmtId="0" fontId="27" fillId="0" borderId="0" applyBorder="0" applyProtection="0"/>
    <xf numFmtId="165" fontId="27" fillId="0" borderId="0" applyBorder="0" applyProtection="0"/>
    <xf numFmtId="0" fontId="3" fillId="0" borderId="0" applyBorder="0" applyProtection="0"/>
  </cellStyleXfs>
  <cellXfs count="79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Border="1"/>
    <xf numFmtId="0" fontId="19" fillId="9" borderId="2" xfId="0" applyFont="1" applyFill="1" applyBorder="1" applyAlignment="1">
      <alignment vertical="center"/>
    </xf>
    <xf numFmtId="0" fontId="19" fillId="10" borderId="2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/>
    </xf>
    <xf numFmtId="0" fontId="21" fillId="10" borderId="2" xfId="0" applyFont="1" applyFill="1" applyBorder="1" applyAlignment="1">
      <alignment horizontal="center" vertical="center"/>
    </xf>
    <xf numFmtId="0" fontId="22" fillId="10" borderId="2" xfId="0" applyFont="1" applyFill="1" applyBorder="1" applyAlignment="1">
      <alignment vertical="center"/>
    </xf>
    <xf numFmtId="164" fontId="16" fillId="0" borderId="2" xfId="1" applyFont="1" applyBorder="1" applyAlignment="1" applyProtection="1">
      <alignment vertical="center"/>
    </xf>
    <xf numFmtId="166" fontId="16" fillId="0" borderId="2" xfId="0" applyNumberFormat="1" applyFont="1" applyBorder="1" applyAlignment="1">
      <alignment vertical="center"/>
    </xf>
    <xf numFmtId="10" fontId="17" fillId="0" borderId="2" xfId="2" applyNumberFormat="1" applyFont="1" applyBorder="1" applyAlignment="1" applyProtection="1">
      <alignment horizontal="center" vertical="center"/>
    </xf>
    <xf numFmtId="10" fontId="18" fillId="0" borderId="2" xfId="2" applyNumberFormat="1" applyFont="1" applyBorder="1" applyAlignment="1" applyProtection="1">
      <alignment horizontal="center" vertical="center"/>
    </xf>
    <xf numFmtId="164" fontId="16" fillId="0" borderId="0" xfId="1" applyFont="1" applyBorder="1" applyAlignment="1" applyProtection="1"/>
    <xf numFmtId="164" fontId="16" fillId="0" borderId="2" xfId="1" applyFont="1" applyBorder="1" applyAlignment="1" applyProtection="1">
      <alignment vertical="center" wrapText="1"/>
    </xf>
    <xf numFmtId="0" fontId="16" fillId="0" borderId="2" xfId="0" applyFont="1" applyBorder="1" applyAlignment="1">
      <alignment vertical="center"/>
    </xf>
    <xf numFmtId="166" fontId="16" fillId="0" borderId="2" xfId="0" applyNumberFormat="1" applyFont="1" applyBorder="1" applyAlignment="1">
      <alignment vertical="center" wrapText="1"/>
    </xf>
    <xf numFmtId="167" fontId="16" fillId="0" borderId="0" xfId="0" applyNumberFormat="1" applyFont="1" applyBorder="1"/>
    <xf numFmtId="0" fontId="22" fillId="10" borderId="2" xfId="0" applyFont="1" applyFill="1" applyBorder="1" applyAlignment="1">
      <alignment horizontal="left" vertical="center"/>
    </xf>
    <xf numFmtId="164" fontId="16" fillId="9" borderId="2" xfId="1" applyFont="1" applyFill="1" applyBorder="1" applyAlignment="1" applyProtection="1">
      <alignment vertical="center"/>
    </xf>
    <xf numFmtId="10" fontId="17" fillId="9" borderId="2" xfId="2" applyNumberFormat="1" applyFont="1" applyFill="1" applyBorder="1" applyAlignment="1" applyProtection="1">
      <alignment horizontal="center" vertical="center"/>
    </xf>
    <xf numFmtId="10" fontId="18" fillId="9" borderId="2" xfId="1" applyNumberFormat="1" applyFont="1" applyFill="1" applyBorder="1" applyAlignment="1" applyProtection="1">
      <alignment horizontal="center" vertical="center"/>
    </xf>
    <xf numFmtId="0" fontId="16" fillId="9" borderId="2" xfId="0" applyFont="1" applyFill="1" applyBorder="1" applyAlignment="1">
      <alignment vertical="center"/>
    </xf>
    <xf numFmtId="164" fontId="16" fillId="0" borderId="0" xfId="0" applyNumberFormat="1" applyFont="1" applyBorder="1"/>
    <xf numFmtId="164" fontId="17" fillId="0" borderId="0" xfId="1" applyFont="1" applyBorder="1" applyAlignment="1" applyProtection="1"/>
    <xf numFmtId="164" fontId="18" fillId="0" borderId="0" xfId="1" applyFont="1" applyBorder="1" applyAlignment="1" applyProtection="1"/>
    <xf numFmtId="168" fontId="17" fillId="0" borderId="0" xfId="0" applyNumberFormat="1" applyFont="1"/>
    <xf numFmtId="10" fontId="16" fillId="0" borderId="0" xfId="2" applyNumberFormat="1" applyFont="1" applyBorder="1" applyAlignment="1" applyProtection="1"/>
    <xf numFmtId="168" fontId="16" fillId="0" borderId="0" xfId="0" applyNumberFormat="1" applyFont="1" applyBorder="1"/>
    <xf numFmtId="0" fontId="16" fillId="0" borderId="0" xfId="0" applyFont="1"/>
    <xf numFmtId="168" fontId="16" fillId="0" borderId="0" xfId="0" applyNumberFormat="1" applyFont="1"/>
    <xf numFmtId="165" fontId="0" fillId="0" borderId="0" xfId="0" applyNumberFormat="1"/>
    <xf numFmtId="0" fontId="2" fillId="11" borderId="4" xfId="17" applyFont="1" applyFill="1" applyBorder="1" applyAlignment="1">
      <alignment horizontal="center" vertical="center" wrapText="1"/>
    </xf>
    <xf numFmtId="0" fontId="2" fillId="11" borderId="2" xfId="17" applyFont="1" applyFill="1" applyBorder="1" applyAlignment="1">
      <alignment horizontal="center" vertical="center" wrapText="1"/>
    </xf>
    <xf numFmtId="0" fontId="2" fillId="11" borderId="5" xfId="17" applyFont="1" applyFill="1" applyBorder="1" applyAlignment="1">
      <alignment horizontal="center" vertical="center" wrapText="1"/>
    </xf>
    <xf numFmtId="0" fontId="2" fillId="11" borderId="6" xfId="17" applyFont="1" applyFill="1" applyBorder="1" applyAlignment="1">
      <alignment horizontal="center" vertical="center" wrapText="1"/>
    </xf>
    <xf numFmtId="0" fontId="24" fillId="0" borderId="2" xfId="17" applyFont="1" applyBorder="1" applyAlignment="1">
      <alignment horizontal="center" vertical="center" wrapText="1"/>
    </xf>
    <xf numFmtId="0" fontId="24" fillId="0" borderId="2" xfId="17" applyFont="1" applyBorder="1" applyAlignment="1">
      <alignment horizontal="justify" vertical="center" wrapText="1"/>
    </xf>
    <xf numFmtId="165" fontId="24" fillId="0" borderId="2" xfId="23" applyFont="1" applyBorder="1" applyAlignment="1" applyProtection="1">
      <alignment wrapText="1"/>
    </xf>
    <xf numFmtId="0" fontId="24" fillId="0" borderId="2" xfId="17" applyFont="1" applyBorder="1" applyAlignment="1">
      <alignment wrapText="1"/>
    </xf>
    <xf numFmtId="0" fontId="24" fillId="0" borderId="2" xfId="17" applyFont="1" applyBorder="1" applyAlignment="1">
      <alignment horizontal="center" wrapText="1"/>
    </xf>
    <xf numFmtId="165" fontId="24" fillId="0" borderId="2" xfId="23" applyFont="1" applyBorder="1" applyAlignment="1" applyProtection="1">
      <alignment horizontal="center" vertical="center"/>
    </xf>
    <xf numFmtId="165" fontId="24" fillId="0" borderId="2" xfId="23" applyFont="1" applyBorder="1" applyAlignment="1" applyProtection="1">
      <alignment horizontal="center" vertical="center" wrapText="1"/>
    </xf>
    <xf numFmtId="165" fontId="2" fillId="0" borderId="2" xfId="23" applyFont="1" applyBorder="1" applyAlignment="1" applyProtection="1">
      <alignment horizontal="center" vertical="center" wrapText="1"/>
    </xf>
    <xf numFmtId="165" fontId="24" fillId="0" borderId="2" xfId="17" applyNumberFormat="1" applyFont="1" applyBorder="1" applyAlignment="1">
      <alignment wrapText="1"/>
    </xf>
    <xf numFmtId="9" fontId="24" fillId="0" borderId="2" xfId="17" applyNumberFormat="1" applyFont="1" applyBorder="1" applyAlignment="1">
      <alignment horizontal="center" wrapText="1"/>
    </xf>
    <xf numFmtId="0" fontId="24" fillId="0" borderId="5" xfId="17" applyFont="1" applyBorder="1" applyAlignment="1">
      <alignment horizontal="center" vertical="center" wrapText="1"/>
    </xf>
    <xf numFmtId="169" fontId="25" fillId="0" borderId="2" xfId="17" applyNumberFormat="1" applyFont="1" applyBorder="1" applyAlignment="1">
      <alignment horizontal="center" wrapText="1"/>
    </xf>
    <xf numFmtId="0" fontId="0" fillId="0" borderId="0" xfId="0" applyBorder="1"/>
    <xf numFmtId="170" fontId="0" fillId="0" borderId="0" xfId="0" applyNumberFormat="1" applyBorder="1"/>
    <xf numFmtId="0" fontId="0" fillId="0" borderId="0" xfId="0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23" fillId="0" borderId="2" xfId="0" applyFont="1" applyBorder="1" applyAlignment="1">
      <alignment horizontal="center" vertical="center" wrapText="1"/>
    </xf>
    <xf numFmtId="0" fontId="23" fillId="13" borderId="2" xfId="0" applyFont="1" applyFill="1" applyBorder="1" applyAlignment="1">
      <alignment horizontal="center" vertical="center" wrapText="1"/>
    </xf>
    <xf numFmtId="164" fontId="0" fillId="0" borderId="5" xfId="1" applyFont="1" applyBorder="1" applyAlignment="1" applyProtection="1"/>
    <xf numFmtId="171" fontId="0" fillId="0" borderId="2" xfId="1" applyNumberFormat="1" applyFont="1" applyBorder="1" applyAlignment="1" applyProtection="1"/>
    <xf numFmtId="164" fontId="0" fillId="0" borderId="2" xfId="1" applyFont="1" applyBorder="1" applyAlignment="1" applyProtection="1"/>
    <xf numFmtId="0" fontId="26" fillId="2" borderId="2" xfId="0" applyFont="1" applyFill="1" applyBorder="1" applyAlignment="1">
      <alignment horizontal="center"/>
    </xf>
    <xf numFmtId="0" fontId="0" fillId="0" borderId="0" xfId="0" applyBorder="1" applyAlignment="1"/>
    <xf numFmtId="164" fontId="0" fillId="0" borderId="0" xfId="0" applyNumberFormat="1" applyBorder="1" applyAlignment="1"/>
    <xf numFmtId="164" fontId="0" fillId="0" borderId="0" xfId="1" applyFont="1" applyBorder="1" applyAlignment="1" applyProtection="1"/>
    <xf numFmtId="164" fontId="23" fillId="0" borderId="2" xfId="1" applyFont="1" applyBorder="1" applyAlignment="1" applyProtection="1">
      <alignment horizontal="center" vertical="center"/>
    </xf>
    <xf numFmtId="164" fontId="23" fillId="0" borderId="2" xfId="1" applyFont="1" applyBorder="1" applyAlignment="1" applyProtection="1">
      <alignment horizontal="center" vertical="center" wrapText="1"/>
    </xf>
    <xf numFmtId="164" fontId="23" fillId="0" borderId="0" xfId="1" applyFont="1" applyBorder="1" applyAlignment="1" applyProtection="1">
      <alignment horizontal="center" vertical="center"/>
    </xf>
    <xf numFmtId="164" fontId="0" fillId="0" borderId="2" xfId="1" applyFont="1" applyBorder="1" applyAlignment="1" applyProtection="1">
      <alignment horizontal="center" vertical="center"/>
    </xf>
    <xf numFmtId="168" fontId="0" fillId="0" borderId="2" xfId="0" applyNumberFormat="1" applyBorder="1"/>
    <xf numFmtId="0" fontId="0" fillId="0" borderId="7" xfId="0" applyBorder="1"/>
    <xf numFmtId="172" fontId="0" fillId="0" borderId="0" xfId="0" applyNumberFormat="1" applyBorder="1"/>
    <xf numFmtId="0" fontId="16" fillId="0" borderId="0" xfId="0" applyFont="1" applyBorder="1" applyAlignment="1">
      <alignment horizontal="center"/>
    </xf>
    <xf numFmtId="0" fontId="22" fillId="9" borderId="2" xfId="0" applyFont="1" applyFill="1" applyBorder="1" applyAlignment="1">
      <alignment horizontal="right" vertical="center"/>
    </xf>
    <xf numFmtId="0" fontId="23" fillId="9" borderId="3" xfId="0" applyFont="1" applyFill="1" applyBorder="1" applyAlignment="1">
      <alignment horizontal="center"/>
    </xf>
    <xf numFmtId="0" fontId="25" fillId="0" borderId="2" xfId="17" applyFont="1" applyBorder="1" applyAlignment="1">
      <alignment horizontal="center" wrapText="1"/>
    </xf>
    <xf numFmtId="0" fontId="23" fillId="12" borderId="2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3" fillId="9" borderId="2" xfId="0" applyFont="1" applyFill="1" applyBorder="1" applyAlignment="1">
      <alignment horizontal="center"/>
    </xf>
    <xf numFmtId="166" fontId="23" fillId="9" borderId="2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center" vertical="center" wrapText="1"/>
    </xf>
  </cellXfs>
  <cellStyles count="25">
    <cellStyle name="Accent 1 5" xfId="3" xr:uid="{00000000-0005-0000-0000-000006000000}"/>
    <cellStyle name="Accent 2 6" xfId="4" xr:uid="{00000000-0005-0000-0000-000007000000}"/>
    <cellStyle name="Accent 3 7" xfId="5" xr:uid="{00000000-0005-0000-0000-000008000000}"/>
    <cellStyle name="Accent 4" xfId="6" xr:uid="{00000000-0005-0000-0000-000009000000}"/>
    <cellStyle name="Bad 8" xfId="7" xr:uid="{00000000-0005-0000-0000-00000A000000}"/>
    <cellStyle name="Error 9" xfId="8" xr:uid="{00000000-0005-0000-0000-00000B000000}"/>
    <cellStyle name="Footnote 10" xfId="9" xr:uid="{00000000-0005-0000-0000-00000C000000}"/>
    <cellStyle name="Good 11" xfId="10" xr:uid="{00000000-0005-0000-0000-00000D000000}"/>
    <cellStyle name="Heading 1 13" xfId="11" xr:uid="{00000000-0005-0000-0000-00000E000000}"/>
    <cellStyle name="Heading 12" xfId="12" xr:uid="{00000000-0005-0000-0000-00000F000000}"/>
    <cellStyle name="Heading 2 14" xfId="13" xr:uid="{00000000-0005-0000-0000-000010000000}"/>
    <cellStyle name="Hyperlink 15" xfId="14" xr:uid="{00000000-0005-0000-0000-000011000000}"/>
    <cellStyle name="Moeda" xfId="1" builtinId="4"/>
    <cellStyle name="Moeda 2" xfId="15" xr:uid="{00000000-0005-0000-0000-000012000000}"/>
    <cellStyle name="Neutral 16" xfId="16" xr:uid="{00000000-0005-0000-0000-000013000000}"/>
    <cellStyle name="Normal" xfId="0" builtinId="0"/>
    <cellStyle name="Normal 2" xfId="17" xr:uid="{00000000-0005-0000-0000-000014000000}"/>
    <cellStyle name="Normal 3" xfId="18" xr:uid="{00000000-0005-0000-0000-000015000000}"/>
    <cellStyle name="Note 17" xfId="19" xr:uid="{00000000-0005-0000-0000-000016000000}"/>
    <cellStyle name="Porcentagem" xfId="2" builtinId="5"/>
    <cellStyle name="Result 18" xfId="20" xr:uid="{00000000-0005-0000-0000-000017000000}"/>
    <cellStyle name="Status 19" xfId="21" xr:uid="{00000000-0005-0000-0000-000018000000}"/>
    <cellStyle name="Text 20" xfId="22" xr:uid="{00000000-0005-0000-0000-000019000000}"/>
    <cellStyle name="Vírgula 2" xfId="23" xr:uid="{00000000-0005-0000-0000-00001A000000}"/>
    <cellStyle name="Warning 21" xfId="24" xr:uid="{00000000-0005-0000-0000-00001B000000}"/>
  </cellStyles>
  <dxfs count="12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DDD"/>
      <rgbColor rgb="FF808080"/>
      <rgbColor rgb="FF7DA7D8"/>
      <rgbColor rgb="FF993366"/>
      <rgbColor rgb="FFFFFFCC"/>
      <rgbColor rgb="FFCCFFFF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8EB4E3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MJ33"/>
  <sheetViews>
    <sheetView showGridLines="0" zoomScaleNormal="100" workbookViewId="0">
      <selection activeCell="B28" sqref="B28"/>
    </sheetView>
  </sheetViews>
  <sheetFormatPr defaultColWidth="9.140625" defaultRowHeight="15" x14ac:dyDescent="0.25"/>
  <cols>
    <col min="1" max="1" width="3.85546875" style="1" customWidth="1"/>
    <col min="2" max="2" width="38.7109375" style="1" customWidth="1"/>
    <col min="3" max="3" width="26.7109375" style="1" customWidth="1"/>
    <col min="4" max="4" width="24.5703125" style="1" customWidth="1"/>
    <col min="5" max="5" width="21" style="1" customWidth="1"/>
    <col min="6" max="6" width="14.28515625" style="2" customWidth="1"/>
    <col min="7" max="7" width="14.140625" style="3" customWidth="1"/>
    <col min="8" max="8" width="22.5703125" style="1" customWidth="1"/>
    <col min="9" max="9" width="17" style="4" customWidth="1"/>
    <col min="10" max="10" width="13.7109375" style="4" customWidth="1"/>
    <col min="11" max="11" width="9.140625" style="1"/>
    <col min="12" max="12" width="17" style="1" customWidth="1"/>
    <col min="13" max="1024" width="9.140625" style="1"/>
  </cols>
  <sheetData>
    <row r="3" spans="1:1024" ht="15.75" x14ac:dyDescent="0.25">
      <c r="B3" s="5" t="s">
        <v>0</v>
      </c>
      <c r="C3" s="6" t="s">
        <v>1</v>
      </c>
      <c r="D3" s="6" t="s">
        <v>2</v>
      </c>
      <c r="E3" s="6" t="s">
        <v>3</v>
      </c>
      <c r="F3" s="7" t="s">
        <v>4</v>
      </c>
      <c r="G3" s="8" t="s">
        <v>5</v>
      </c>
      <c r="H3" s="6" t="s">
        <v>6</v>
      </c>
      <c r="I3" s="70"/>
      <c r="J3" s="70"/>
    </row>
    <row r="4" spans="1:1024" x14ac:dyDescent="0.25">
      <c r="B4" s="9" t="s">
        <v>7</v>
      </c>
      <c r="C4" s="10"/>
      <c r="D4" s="11" t="s">
        <v>8</v>
      </c>
      <c r="E4" s="10">
        <v>778619.76</v>
      </c>
      <c r="F4" s="12"/>
      <c r="G4" s="13"/>
      <c r="H4" s="11" t="s">
        <v>9</v>
      </c>
      <c r="I4" s="14"/>
    </row>
    <row r="5" spans="1:1024" x14ac:dyDescent="0.25">
      <c r="B5" s="9" t="s">
        <v>10</v>
      </c>
      <c r="C5" s="10"/>
      <c r="D5" s="11" t="s">
        <v>11</v>
      </c>
      <c r="E5" s="10">
        <v>780313.92</v>
      </c>
      <c r="F5" s="12"/>
      <c r="G5" s="13"/>
      <c r="H5" s="11" t="s">
        <v>12</v>
      </c>
      <c r="I5" s="14"/>
    </row>
    <row r="6" spans="1:1024" x14ac:dyDescent="0.25">
      <c r="B6" s="9" t="s">
        <v>13</v>
      </c>
      <c r="C6" s="10"/>
      <c r="D6" s="11" t="s">
        <v>14</v>
      </c>
      <c r="E6" s="10">
        <v>785350.8</v>
      </c>
      <c r="F6" s="12"/>
      <c r="G6" s="13"/>
      <c r="H6" s="11" t="s">
        <v>12</v>
      </c>
      <c r="I6" s="14"/>
    </row>
    <row r="7" spans="1:1024" x14ac:dyDescent="0.25">
      <c r="B7" s="9" t="s">
        <v>15</v>
      </c>
      <c r="C7" s="15"/>
      <c r="D7" s="11" t="s">
        <v>16</v>
      </c>
      <c r="E7" s="10">
        <v>830624.04</v>
      </c>
      <c r="F7" s="12"/>
      <c r="G7" s="13"/>
      <c r="H7" s="11" t="s">
        <v>12</v>
      </c>
      <c r="I7" s="14"/>
    </row>
    <row r="8" spans="1:1024" x14ac:dyDescent="0.25">
      <c r="B8" s="9" t="s">
        <v>17</v>
      </c>
      <c r="C8" s="15"/>
      <c r="D8" s="11" t="s">
        <v>18</v>
      </c>
      <c r="E8" s="10">
        <v>830962.92</v>
      </c>
      <c r="F8" s="12"/>
      <c r="G8" s="13"/>
      <c r="H8" s="11" t="s">
        <v>12</v>
      </c>
      <c r="I8" s="14"/>
    </row>
    <row r="9" spans="1:1024" x14ac:dyDescent="0.25">
      <c r="B9" s="9" t="s">
        <v>64</v>
      </c>
      <c r="C9" s="15"/>
      <c r="D9" s="11" t="s">
        <v>65</v>
      </c>
      <c r="E9" s="10">
        <v>887048.16</v>
      </c>
      <c r="F9" s="12"/>
      <c r="G9" s="13"/>
      <c r="H9" s="16" t="s">
        <v>66</v>
      </c>
      <c r="I9" s="14"/>
    </row>
    <row r="10" spans="1:1024" x14ac:dyDescent="0.25">
      <c r="A10" s="30"/>
      <c r="B10" s="9" t="s">
        <v>69</v>
      </c>
      <c r="C10" s="15"/>
      <c r="D10" s="11" t="s">
        <v>67</v>
      </c>
      <c r="E10" s="10">
        <v>887048.16</v>
      </c>
      <c r="F10" s="12"/>
      <c r="G10" s="13"/>
      <c r="H10" s="16" t="s">
        <v>68</v>
      </c>
      <c r="I10" s="14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  <c r="IW10" s="30"/>
      <c r="IX10" s="30"/>
      <c r="IY10" s="30"/>
      <c r="IZ10" s="30"/>
      <c r="JA10" s="30"/>
      <c r="JB10" s="30"/>
      <c r="JC10" s="30"/>
      <c r="JD10" s="30"/>
      <c r="JE10" s="30"/>
      <c r="JF10" s="30"/>
      <c r="JG10" s="30"/>
      <c r="JH10" s="30"/>
      <c r="JI10" s="30"/>
      <c r="JJ10" s="30"/>
      <c r="JK10" s="30"/>
      <c r="JL10" s="30"/>
      <c r="JM10" s="30"/>
      <c r="JN10" s="30"/>
      <c r="JO10" s="30"/>
      <c r="JP10" s="30"/>
      <c r="JQ10" s="30"/>
      <c r="JR10" s="30"/>
      <c r="JS10" s="30"/>
      <c r="JT10" s="30"/>
      <c r="JU10" s="30"/>
      <c r="JV10" s="30"/>
      <c r="JW10" s="30"/>
      <c r="JX10" s="30"/>
      <c r="JY10" s="30"/>
      <c r="JZ10" s="30"/>
      <c r="KA10" s="30"/>
      <c r="KB10" s="30"/>
      <c r="KC10" s="30"/>
      <c r="KD10" s="30"/>
      <c r="KE10" s="30"/>
      <c r="KF10" s="30"/>
      <c r="KG10" s="30"/>
      <c r="KH10" s="30"/>
      <c r="KI10" s="30"/>
      <c r="KJ10" s="30"/>
      <c r="KK10" s="30"/>
      <c r="KL10" s="30"/>
      <c r="KM10" s="30"/>
      <c r="KN10" s="30"/>
      <c r="KO10" s="30"/>
      <c r="KP10" s="30"/>
      <c r="KQ10" s="30"/>
      <c r="KR10" s="30"/>
      <c r="KS10" s="30"/>
      <c r="KT10" s="30"/>
      <c r="KU10" s="30"/>
      <c r="KV10" s="30"/>
      <c r="KW10" s="30"/>
      <c r="KX10" s="30"/>
      <c r="KY10" s="30"/>
      <c r="KZ10" s="30"/>
      <c r="LA10" s="30"/>
      <c r="LB10" s="30"/>
      <c r="LC10" s="30"/>
      <c r="LD10" s="30"/>
      <c r="LE10" s="30"/>
      <c r="LF10" s="30"/>
      <c r="LG10" s="30"/>
      <c r="LH10" s="30"/>
      <c r="LI10" s="30"/>
      <c r="LJ10" s="30"/>
      <c r="LK10" s="30"/>
      <c r="LL10" s="30"/>
      <c r="LM10" s="30"/>
      <c r="LN10" s="30"/>
      <c r="LO10" s="30"/>
      <c r="LP10" s="30"/>
      <c r="LQ10" s="30"/>
      <c r="LR10" s="30"/>
      <c r="LS10" s="30"/>
      <c r="LT10" s="30"/>
      <c r="LU10" s="30"/>
      <c r="LV10" s="30"/>
      <c r="LW10" s="30"/>
      <c r="LX10" s="30"/>
      <c r="LY10" s="30"/>
      <c r="LZ10" s="30"/>
      <c r="MA10" s="30"/>
      <c r="MB10" s="30"/>
      <c r="MC10" s="30"/>
      <c r="MD10" s="30"/>
      <c r="ME10" s="30"/>
      <c r="MF10" s="30"/>
      <c r="MG10" s="30"/>
      <c r="MH10" s="30"/>
      <c r="MI10" s="30"/>
      <c r="MJ10" s="30"/>
      <c r="MK10" s="30"/>
      <c r="ML10" s="30"/>
      <c r="MM10" s="30"/>
      <c r="MN10" s="30"/>
      <c r="MO10" s="30"/>
      <c r="MP10" s="30"/>
      <c r="MQ10" s="30"/>
      <c r="MR10" s="30"/>
      <c r="MS10" s="30"/>
      <c r="MT10" s="30"/>
      <c r="MU10" s="30"/>
      <c r="MV10" s="30"/>
      <c r="MW10" s="30"/>
      <c r="MX10" s="30"/>
      <c r="MY10" s="30"/>
      <c r="MZ10" s="30"/>
      <c r="NA10" s="30"/>
      <c r="NB10" s="30"/>
      <c r="NC10" s="30"/>
      <c r="ND10" s="30"/>
      <c r="NE10" s="30"/>
      <c r="NF10" s="30"/>
      <c r="NG10" s="30"/>
      <c r="NH10" s="30"/>
      <c r="NI10" s="30"/>
      <c r="NJ10" s="30"/>
      <c r="NK10" s="30"/>
      <c r="NL10" s="30"/>
      <c r="NM10" s="30"/>
      <c r="NN10" s="30"/>
      <c r="NO10" s="30"/>
      <c r="NP10" s="30"/>
      <c r="NQ10" s="30"/>
      <c r="NR10" s="30"/>
      <c r="NS10" s="30"/>
      <c r="NT10" s="30"/>
      <c r="NU10" s="30"/>
      <c r="NV10" s="30"/>
      <c r="NW10" s="30"/>
      <c r="NX10" s="30"/>
      <c r="NY10" s="30"/>
      <c r="NZ10" s="30"/>
      <c r="OA10" s="30"/>
      <c r="OB10" s="30"/>
      <c r="OC10" s="30"/>
      <c r="OD10" s="30"/>
      <c r="OE10" s="30"/>
      <c r="OF10" s="30"/>
      <c r="OG10" s="30"/>
      <c r="OH10" s="30"/>
      <c r="OI10" s="30"/>
      <c r="OJ10" s="30"/>
      <c r="OK10" s="30"/>
      <c r="OL10" s="30"/>
      <c r="OM10" s="30"/>
      <c r="ON10" s="30"/>
      <c r="OO10" s="30"/>
      <c r="OP10" s="30"/>
      <c r="OQ10" s="30"/>
      <c r="OR10" s="30"/>
      <c r="OS10" s="30"/>
      <c r="OT10" s="30"/>
      <c r="OU10" s="30"/>
      <c r="OV10" s="30"/>
      <c r="OW10" s="30"/>
      <c r="OX10" s="30"/>
      <c r="OY10" s="30"/>
      <c r="OZ10" s="30"/>
      <c r="PA10" s="30"/>
      <c r="PB10" s="30"/>
      <c r="PC10" s="30"/>
      <c r="PD10" s="30"/>
      <c r="PE10" s="30"/>
      <c r="PF10" s="30"/>
      <c r="PG10" s="30"/>
      <c r="PH10" s="30"/>
      <c r="PI10" s="30"/>
      <c r="PJ10" s="30"/>
      <c r="PK10" s="30"/>
      <c r="PL10" s="30"/>
      <c r="PM10" s="30"/>
      <c r="PN10" s="30"/>
      <c r="PO10" s="30"/>
      <c r="PP10" s="30"/>
      <c r="PQ10" s="30"/>
      <c r="PR10" s="30"/>
      <c r="PS10" s="30"/>
      <c r="PT10" s="30"/>
      <c r="PU10" s="30"/>
      <c r="PV10" s="30"/>
      <c r="PW10" s="30"/>
      <c r="PX10" s="30"/>
      <c r="PY10" s="30"/>
      <c r="PZ10" s="30"/>
      <c r="QA10" s="30"/>
      <c r="QB10" s="30"/>
      <c r="QC10" s="30"/>
      <c r="QD10" s="30"/>
      <c r="QE10" s="30"/>
      <c r="QF10" s="30"/>
      <c r="QG10" s="30"/>
      <c r="QH10" s="30"/>
      <c r="QI10" s="30"/>
      <c r="QJ10" s="30"/>
      <c r="QK10" s="30"/>
      <c r="QL10" s="30"/>
      <c r="QM10" s="30"/>
      <c r="QN10" s="30"/>
      <c r="QO10" s="30"/>
      <c r="QP10" s="30"/>
      <c r="QQ10" s="30"/>
      <c r="QR10" s="30"/>
      <c r="QS10" s="30"/>
      <c r="QT10" s="30"/>
      <c r="QU10" s="30"/>
      <c r="QV10" s="30"/>
      <c r="QW10" s="30"/>
      <c r="QX10" s="30"/>
      <c r="QY10" s="30"/>
      <c r="QZ10" s="30"/>
      <c r="RA10" s="30"/>
      <c r="RB10" s="30"/>
      <c r="RC10" s="30"/>
      <c r="RD10" s="30"/>
      <c r="RE10" s="30"/>
      <c r="RF10" s="30"/>
      <c r="RG10" s="30"/>
      <c r="RH10" s="30"/>
      <c r="RI10" s="30"/>
      <c r="RJ10" s="30"/>
      <c r="RK10" s="30"/>
      <c r="RL10" s="30"/>
      <c r="RM10" s="30"/>
      <c r="RN10" s="30"/>
      <c r="RO10" s="30"/>
      <c r="RP10" s="30"/>
      <c r="RQ10" s="30"/>
      <c r="RR10" s="30"/>
      <c r="RS10" s="30"/>
      <c r="RT10" s="30"/>
      <c r="RU10" s="30"/>
      <c r="RV10" s="30"/>
      <c r="RW10" s="30"/>
      <c r="RX10" s="30"/>
      <c r="RY10" s="30"/>
      <c r="RZ10" s="30"/>
      <c r="SA10" s="30"/>
      <c r="SB10" s="30"/>
      <c r="SC10" s="30"/>
      <c r="SD10" s="30"/>
      <c r="SE10" s="30"/>
      <c r="SF10" s="30"/>
      <c r="SG10" s="30"/>
      <c r="SH10" s="30"/>
      <c r="SI10" s="30"/>
      <c r="SJ10" s="30"/>
      <c r="SK10" s="30"/>
      <c r="SL10" s="30"/>
      <c r="SM10" s="30"/>
      <c r="SN10" s="30"/>
      <c r="SO10" s="30"/>
      <c r="SP10" s="30"/>
      <c r="SQ10" s="30"/>
      <c r="SR10" s="30"/>
      <c r="SS10" s="30"/>
      <c r="ST10" s="30"/>
      <c r="SU10" s="30"/>
      <c r="SV10" s="30"/>
      <c r="SW10" s="30"/>
      <c r="SX10" s="30"/>
      <c r="SY10" s="30"/>
      <c r="SZ10" s="30"/>
      <c r="TA10" s="30"/>
      <c r="TB10" s="30"/>
      <c r="TC10" s="30"/>
      <c r="TD10" s="30"/>
      <c r="TE10" s="30"/>
      <c r="TF10" s="30"/>
      <c r="TG10" s="30"/>
      <c r="TH10" s="30"/>
      <c r="TI10" s="30"/>
      <c r="TJ10" s="30"/>
      <c r="TK10" s="30"/>
      <c r="TL10" s="30"/>
      <c r="TM10" s="30"/>
      <c r="TN10" s="30"/>
      <c r="TO10" s="30"/>
      <c r="TP10" s="30"/>
      <c r="TQ10" s="30"/>
      <c r="TR10" s="30"/>
      <c r="TS10" s="30"/>
      <c r="TT10" s="30"/>
      <c r="TU10" s="30"/>
      <c r="TV10" s="30"/>
      <c r="TW10" s="30"/>
      <c r="TX10" s="30"/>
      <c r="TY10" s="30"/>
      <c r="TZ10" s="30"/>
      <c r="UA10" s="30"/>
      <c r="UB10" s="30"/>
      <c r="UC10" s="30"/>
      <c r="UD10" s="30"/>
      <c r="UE10" s="30"/>
      <c r="UF10" s="30"/>
      <c r="UG10" s="30"/>
      <c r="UH10" s="30"/>
      <c r="UI10" s="30"/>
      <c r="UJ10" s="30"/>
      <c r="UK10" s="30"/>
      <c r="UL10" s="30"/>
      <c r="UM10" s="30"/>
      <c r="UN10" s="30"/>
      <c r="UO10" s="30"/>
      <c r="UP10" s="30"/>
      <c r="UQ10" s="30"/>
      <c r="UR10" s="30"/>
      <c r="US10" s="30"/>
      <c r="UT10" s="30"/>
      <c r="UU10" s="30"/>
      <c r="UV10" s="30"/>
      <c r="UW10" s="30"/>
      <c r="UX10" s="30"/>
      <c r="UY10" s="30"/>
      <c r="UZ10" s="30"/>
      <c r="VA10" s="30"/>
      <c r="VB10" s="30"/>
      <c r="VC10" s="30"/>
      <c r="VD10" s="30"/>
      <c r="VE10" s="30"/>
      <c r="VF10" s="30"/>
      <c r="VG10" s="30"/>
      <c r="VH10" s="30"/>
      <c r="VI10" s="30"/>
      <c r="VJ10" s="30"/>
      <c r="VK10" s="30"/>
      <c r="VL10" s="30"/>
      <c r="VM10" s="30"/>
      <c r="VN10" s="30"/>
      <c r="VO10" s="30"/>
      <c r="VP10" s="30"/>
      <c r="VQ10" s="30"/>
      <c r="VR10" s="30"/>
      <c r="VS10" s="30"/>
      <c r="VT10" s="30"/>
      <c r="VU10" s="30"/>
      <c r="VV10" s="30"/>
      <c r="VW10" s="30"/>
      <c r="VX10" s="30"/>
      <c r="VY10" s="30"/>
      <c r="VZ10" s="30"/>
      <c r="WA10" s="30"/>
      <c r="WB10" s="30"/>
      <c r="WC10" s="30"/>
      <c r="WD10" s="30"/>
      <c r="WE10" s="30"/>
      <c r="WF10" s="30"/>
      <c r="WG10" s="30"/>
      <c r="WH10" s="30"/>
      <c r="WI10" s="30"/>
      <c r="WJ10" s="30"/>
      <c r="WK10" s="30"/>
      <c r="WL10" s="30"/>
      <c r="WM10" s="30"/>
      <c r="WN10" s="30"/>
      <c r="WO10" s="30"/>
      <c r="WP10" s="30"/>
      <c r="WQ10" s="30"/>
      <c r="WR10" s="30"/>
      <c r="WS10" s="30"/>
      <c r="WT10" s="30"/>
      <c r="WU10" s="30"/>
      <c r="WV10" s="30"/>
      <c r="WW10" s="30"/>
      <c r="WX10" s="30"/>
      <c r="WY10" s="30"/>
      <c r="WZ10" s="30"/>
      <c r="XA10" s="30"/>
      <c r="XB10" s="30"/>
      <c r="XC10" s="30"/>
      <c r="XD10" s="30"/>
      <c r="XE10" s="30"/>
      <c r="XF10" s="30"/>
      <c r="XG10" s="30"/>
      <c r="XH10" s="30"/>
      <c r="XI10" s="30"/>
      <c r="XJ10" s="30"/>
      <c r="XK10" s="30"/>
      <c r="XL10" s="30"/>
      <c r="XM10" s="30"/>
      <c r="XN10" s="30"/>
      <c r="XO10" s="30"/>
      <c r="XP10" s="30"/>
      <c r="XQ10" s="30"/>
      <c r="XR10" s="30"/>
      <c r="XS10" s="30"/>
      <c r="XT10" s="30"/>
      <c r="XU10" s="30"/>
      <c r="XV10" s="30"/>
      <c r="XW10" s="30"/>
      <c r="XX10" s="30"/>
      <c r="XY10" s="30"/>
      <c r="XZ10" s="30"/>
      <c r="YA10" s="30"/>
      <c r="YB10" s="30"/>
      <c r="YC10" s="30"/>
      <c r="YD10" s="30"/>
      <c r="YE10" s="30"/>
      <c r="YF10" s="30"/>
      <c r="YG10" s="30"/>
      <c r="YH10" s="30"/>
      <c r="YI10" s="30"/>
      <c r="YJ10" s="30"/>
      <c r="YK10" s="30"/>
      <c r="YL10" s="30"/>
      <c r="YM10" s="30"/>
      <c r="YN10" s="30"/>
      <c r="YO10" s="30"/>
      <c r="YP10" s="30"/>
      <c r="YQ10" s="30"/>
      <c r="YR10" s="30"/>
      <c r="YS10" s="30"/>
      <c r="YT10" s="30"/>
      <c r="YU10" s="30"/>
      <c r="YV10" s="30"/>
      <c r="YW10" s="30"/>
      <c r="YX10" s="30"/>
      <c r="YY10" s="30"/>
      <c r="YZ10" s="30"/>
      <c r="ZA10" s="30"/>
      <c r="ZB10" s="30"/>
      <c r="ZC10" s="30"/>
      <c r="ZD10" s="30"/>
      <c r="ZE10" s="30"/>
      <c r="ZF10" s="30"/>
      <c r="ZG10" s="30"/>
      <c r="ZH10" s="30"/>
      <c r="ZI10" s="30"/>
      <c r="ZJ10" s="30"/>
      <c r="ZK10" s="30"/>
      <c r="ZL10" s="30"/>
      <c r="ZM10" s="30"/>
      <c r="ZN10" s="30"/>
      <c r="ZO10" s="30"/>
      <c r="ZP10" s="30"/>
      <c r="ZQ10" s="30"/>
      <c r="ZR10" s="30"/>
      <c r="ZS10" s="30"/>
      <c r="ZT10" s="30"/>
      <c r="ZU10" s="30"/>
      <c r="ZV10" s="30"/>
      <c r="ZW10" s="30"/>
      <c r="ZX10" s="30"/>
      <c r="ZY10" s="30"/>
      <c r="ZZ10" s="30"/>
      <c r="AAA10" s="30"/>
      <c r="AAB10" s="30"/>
      <c r="AAC10" s="30"/>
      <c r="AAD10" s="30"/>
      <c r="AAE10" s="30"/>
      <c r="AAF10" s="30"/>
      <c r="AAG10" s="30"/>
      <c r="AAH10" s="30"/>
      <c r="AAI10" s="30"/>
      <c r="AAJ10" s="30"/>
      <c r="AAK10" s="30"/>
      <c r="AAL10" s="30"/>
      <c r="AAM10" s="30"/>
      <c r="AAN10" s="30"/>
      <c r="AAO10" s="30"/>
      <c r="AAP10" s="30"/>
      <c r="AAQ10" s="30"/>
      <c r="AAR10" s="30"/>
      <c r="AAS10" s="30"/>
      <c r="AAT10" s="30"/>
      <c r="AAU10" s="30"/>
      <c r="AAV10" s="30"/>
      <c r="AAW10" s="30"/>
      <c r="AAX10" s="30"/>
      <c r="AAY10" s="30"/>
      <c r="AAZ10" s="30"/>
      <c r="ABA10" s="30"/>
      <c r="ABB10" s="30"/>
      <c r="ABC10" s="30"/>
      <c r="ABD10" s="30"/>
      <c r="ABE10" s="30"/>
      <c r="ABF10" s="30"/>
      <c r="ABG10" s="30"/>
      <c r="ABH10" s="30"/>
      <c r="ABI10" s="30"/>
      <c r="ABJ10" s="30"/>
      <c r="ABK10" s="30"/>
      <c r="ABL10" s="30"/>
      <c r="ABM10" s="30"/>
      <c r="ABN10" s="30"/>
      <c r="ABO10" s="30"/>
      <c r="ABP10" s="30"/>
      <c r="ABQ10" s="30"/>
      <c r="ABR10" s="30"/>
      <c r="ABS10" s="30"/>
      <c r="ABT10" s="30"/>
      <c r="ABU10" s="30"/>
      <c r="ABV10" s="30"/>
      <c r="ABW10" s="30"/>
      <c r="ABX10" s="30"/>
      <c r="ABY10" s="30"/>
      <c r="ABZ10" s="30"/>
      <c r="ACA10" s="30"/>
      <c r="ACB10" s="30"/>
      <c r="ACC10" s="30"/>
      <c r="ACD10" s="30"/>
      <c r="ACE10" s="30"/>
      <c r="ACF10" s="30"/>
      <c r="ACG10" s="30"/>
      <c r="ACH10" s="30"/>
      <c r="ACI10" s="30"/>
      <c r="ACJ10" s="30"/>
      <c r="ACK10" s="30"/>
      <c r="ACL10" s="30"/>
      <c r="ACM10" s="30"/>
      <c r="ACN10" s="30"/>
      <c r="ACO10" s="30"/>
      <c r="ACP10" s="30"/>
      <c r="ACQ10" s="30"/>
      <c r="ACR10" s="30"/>
      <c r="ACS10" s="30"/>
      <c r="ACT10" s="30"/>
      <c r="ACU10" s="30"/>
      <c r="ACV10" s="30"/>
      <c r="ACW10" s="30"/>
      <c r="ACX10" s="30"/>
      <c r="ACY10" s="30"/>
      <c r="ACZ10" s="30"/>
      <c r="ADA10" s="30"/>
      <c r="ADB10" s="30"/>
      <c r="ADC10" s="30"/>
      <c r="ADD10" s="30"/>
      <c r="ADE10" s="30"/>
      <c r="ADF10" s="30"/>
      <c r="ADG10" s="30"/>
      <c r="ADH10" s="30"/>
      <c r="ADI10" s="30"/>
      <c r="ADJ10" s="30"/>
      <c r="ADK10" s="30"/>
      <c r="ADL10" s="30"/>
      <c r="ADM10" s="30"/>
      <c r="ADN10" s="30"/>
      <c r="ADO10" s="30"/>
      <c r="ADP10" s="30"/>
      <c r="ADQ10" s="30"/>
      <c r="ADR10" s="30"/>
      <c r="ADS10" s="30"/>
      <c r="ADT10" s="30"/>
      <c r="ADU10" s="30"/>
      <c r="ADV10" s="30"/>
      <c r="ADW10" s="30"/>
      <c r="ADX10" s="30"/>
      <c r="ADY10" s="30"/>
      <c r="ADZ10" s="30"/>
      <c r="AEA10" s="30"/>
      <c r="AEB10" s="30"/>
      <c r="AEC10" s="30"/>
      <c r="AED10" s="30"/>
      <c r="AEE10" s="30"/>
      <c r="AEF10" s="30"/>
      <c r="AEG10" s="30"/>
      <c r="AEH10" s="30"/>
      <c r="AEI10" s="30"/>
      <c r="AEJ10" s="30"/>
      <c r="AEK10" s="30"/>
      <c r="AEL10" s="30"/>
      <c r="AEM10" s="30"/>
      <c r="AEN10" s="30"/>
      <c r="AEO10" s="30"/>
      <c r="AEP10" s="30"/>
      <c r="AEQ10" s="30"/>
      <c r="AER10" s="30"/>
      <c r="AES10" s="30"/>
      <c r="AET10" s="30"/>
      <c r="AEU10" s="30"/>
      <c r="AEV10" s="30"/>
      <c r="AEW10" s="30"/>
      <c r="AEX10" s="30"/>
      <c r="AEY10" s="30"/>
      <c r="AEZ10" s="30"/>
      <c r="AFA10" s="30"/>
      <c r="AFB10" s="30"/>
      <c r="AFC10" s="30"/>
      <c r="AFD10" s="30"/>
      <c r="AFE10" s="30"/>
      <c r="AFF10" s="30"/>
      <c r="AFG10" s="30"/>
      <c r="AFH10" s="30"/>
      <c r="AFI10" s="30"/>
      <c r="AFJ10" s="30"/>
      <c r="AFK10" s="30"/>
      <c r="AFL10" s="30"/>
      <c r="AFM10" s="30"/>
      <c r="AFN10" s="30"/>
      <c r="AFO10" s="30"/>
      <c r="AFP10" s="30"/>
      <c r="AFQ10" s="30"/>
      <c r="AFR10" s="30"/>
      <c r="AFS10" s="30"/>
      <c r="AFT10" s="30"/>
      <c r="AFU10" s="30"/>
      <c r="AFV10" s="30"/>
      <c r="AFW10" s="30"/>
      <c r="AFX10" s="30"/>
      <c r="AFY10" s="30"/>
      <c r="AFZ10" s="30"/>
      <c r="AGA10" s="30"/>
      <c r="AGB10" s="30"/>
      <c r="AGC10" s="30"/>
      <c r="AGD10" s="30"/>
      <c r="AGE10" s="30"/>
      <c r="AGF10" s="30"/>
      <c r="AGG10" s="30"/>
      <c r="AGH10" s="30"/>
      <c r="AGI10" s="30"/>
      <c r="AGJ10" s="30"/>
      <c r="AGK10" s="30"/>
      <c r="AGL10" s="30"/>
      <c r="AGM10" s="30"/>
      <c r="AGN10" s="30"/>
      <c r="AGO10" s="30"/>
      <c r="AGP10" s="30"/>
      <c r="AGQ10" s="30"/>
      <c r="AGR10" s="30"/>
      <c r="AGS10" s="30"/>
      <c r="AGT10" s="30"/>
      <c r="AGU10" s="30"/>
      <c r="AGV10" s="30"/>
      <c r="AGW10" s="30"/>
      <c r="AGX10" s="30"/>
      <c r="AGY10" s="30"/>
      <c r="AGZ10" s="30"/>
      <c r="AHA10" s="30"/>
      <c r="AHB10" s="30"/>
      <c r="AHC10" s="30"/>
      <c r="AHD10" s="30"/>
      <c r="AHE10" s="30"/>
      <c r="AHF10" s="30"/>
      <c r="AHG10" s="30"/>
      <c r="AHH10" s="30"/>
      <c r="AHI10" s="30"/>
      <c r="AHJ10" s="30"/>
      <c r="AHK10" s="30"/>
      <c r="AHL10" s="30"/>
      <c r="AHM10" s="30"/>
      <c r="AHN10" s="30"/>
      <c r="AHO10" s="30"/>
      <c r="AHP10" s="30"/>
      <c r="AHQ10" s="30"/>
      <c r="AHR10" s="30"/>
      <c r="AHS10" s="30"/>
      <c r="AHT10" s="30"/>
      <c r="AHU10" s="30"/>
      <c r="AHV10" s="30"/>
      <c r="AHW10" s="30"/>
      <c r="AHX10" s="30"/>
      <c r="AHY10" s="30"/>
      <c r="AHZ10" s="30"/>
      <c r="AIA10" s="30"/>
      <c r="AIB10" s="30"/>
      <c r="AIC10" s="30"/>
      <c r="AID10" s="30"/>
      <c r="AIE10" s="30"/>
      <c r="AIF10" s="30"/>
      <c r="AIG10" s="30"/>
      <c r="AIH10" s="30"/>
      <c r="AII10" s="30"/>
      <c r="AIJ10" s="30"/>
      <c r="AIK10" s="30"/>
      <c r="AIL10" s="30"/>
      <c r="AIM10" s="30"/>
      <c r="AIN10" s="30"/>
      <c r="AIO10" s="30"/>
      <c r="AIP10" s="30"/>
      <c r="AIQ10" s="30"/>
      <c r="AIR10" s="30"/>
      <c r="AIS10" s="30"/>
      <c r="AIT10" s="30"/>
      <c r="AIU10" s="30"/>
      <c r="AIV10" s="30"/>
      <c r="AIW10" s="30"/>
      <c r="AIX10" s="30"/>
      <c r="AIY10" s="30"/>
      <c r="AIZ10" s="30"/>
      <c r="AJA10" s="30"/>
      <c r="AJB10" s="30"/>
      <c r="AJC10" s="30"/>
      <c r="AJD10" s="30"/>
      <c r="AJE10" s="30"/>
      <c r="AJF10" s="30"/>
      <c r="AJG10" s="30"/>
      <c r="AJH10" s="30"/>
      <c r="AJI10" s="30"/>
      <c r="AJJ10" s="30"/>
      <c r="AJK10" s="30"/>
      <c r="AJL10" s="30"/>
      <c r="AJM10" s="30"/>
      <c r="AJN10" s="30"/>
      <c r="AJO10" s="30"/>
      <c r="AJP10" s="30"/>
      <c r="AJQ10" s="30"/>
      <c r="AJR10" s="30"/>
      <c r="AJS10" s="30"/>
      <c r="AJT10" s="30"/>
      <c r="AJU10" s="30"/>
      <c r="AJV10" s="30"/>
      <c r="AJW10" s="30"/>
      <c r="AJX10" s="30"/>
      <c r="AJY10" s="30"/>
      <c r="AJZ10" s="30"/>
      <c r="AKA10" s="30"/>
      <c r="AKB10" s="30"/>
      <c r="AKC10" s="30"/>
      <c r="AKD10" s="30"/>
      <c r="AKE10" s="30"/>
      <c r="AKF10" s="30"/>
      <c r="AKG10" s="30"/>
      <c r="AKH10" s="30"/>
      <c r="AKI10" s="30"/>
      <c r="AKJ10" s="30"/>
      <c r="AKK10" s="30"/>
      <c r="AKL10" s="30"/>
      <c r="AKM10" s="30"/>
      <c r="AKN10" s="30"/>
      <c r="AKO10" s="30"/>
      <c r="AKP10" s="30"/>
      <c r="AKQ10" s="30"/>
      <c r="AKR10" s="30"/>
      <c r="AKS10" s="30"/>
      <c r="AKT10" s="30"/>
      <c r="AKU10" s="30"/>
      <c r="AKV10" s="30"/>
      <c r="AKW10" s="30"/>
      <c r="AKX10" s="30"/>
      <c r="AKY10" s="30"/>
      <c r="AKZ10" s="30"/>
      <c r="ALA10" s="30"/>
      <c r="ALB10" s="30"/>
      <c r="ALC10" s="30"/>
      <c r="ALD10" s="30"/>
      <c r="ALE10" s="30"/>
      <c r="ALF10" s="30"/>
      <c r="ALG10" s="30"/>
      <c r="ALH10" s="30"/>
      <c r="ALI10" s="30"/>
      <c r="ALJ10" s="30"/>
      <c r="ALK10" s="30"/>
      <c r="ALL10" s="30"/>
      <c r="ALM10" s="30"/>
      <c r="ALN10" s="30"/>
      <c r="ALO10" s="30"/>
      <c r="ALP10" s="30"/>
      <c r="ALQ10" s="30"/>
      <c r="ALR10" s="30"/>
      <c r="ALS10" s="30"/>
      <c r="ALT10" s="30"/>
      <c r="ALU10" s="30"/>
      <c r="ALV10" s="30"/>
      <c r="ALW10" s="30"/>
      <c r="ALX10" s="30"/>
      <c r="ALY10" s="30"/>
      <c r="ALZ10" s="30"/>
      <c r="AMA10" s="30"/>
      <c r="AMB10" s="30"/>
      <c r="AMC10" s="30"/>
      <c r="AMD10" s="30"/>
      <c r="AME10" s="30"/>
      <c r="AMF10" s="30"/>
      <c r="AMG10" s="30"/>
      <c r="AMH10" s="30"/>
      <c r="AMI10" s="30"/>
      <c r="AMJ10" s="30"/>
    </row>
    <row r="11" spans="1:1024" x14ac:dyDescent="0.25">
      <c r="B11" s="9"/>
      <c r="C11" s="10"/>
      <c r="D11" s="16"/>
      <c r="E11" s="10"/>
      <c r="F11" s="12"/>
      <c r="G11" s="13"/>
      <c r="H11" s="16"/>
      <c r="I11" s="14"/>
    </row>
    <row r="12" spans="1:1024" x14ac:dyDescent="0.25">
      <c r="B12" s="9"/>
      <c r="C12" s="10"/>
      <c r="D12" s="16"/>
      <c r="E12" s="10"/>
      <c r="F12" s="12"/>
      <c r="G12" s="13"/>
      <c r="H12" s="16"/>
      <c r="I12" s="14"/>
    </row>
    <row r="13" spans="1:1024" x14ac:dyDescent="0.25">
      <c r="B13" s="9"/>
      <c r="C13" s="10"/>
      <c r="D13" s="16"/>
      <c r="E13" s="10"/>
      <c r="F13" s="12"/>
      <c r="G13" s="13"/>
      <c r="H13" s="16"/>
      <c r="I13" s="14"/>
    </row>
    <row r="14" spans="1:1024" x14ac:dyDescent="0.25">
      <c r="B14" s="9"/>
      <c r="C14" s="10"/>
      <c r="D14" s="11"/>
      <c r="E14" s="10"/>
      <c r="F14" s="12"/>
      <c r="G14" s="13"/>
      <c r="H14" s="11"/>
      <c r="I14" s="14"/>
    </row>
    <row r="15" spans="1:1024" x14ac:dyDescent="0.25">
      <c r="B15" s="9"/>
      <c r="C15" s="10"/>
      <c r="D15" s="11"/>
      <c r="E15" s="10"/>
      <c r="F15" s="12"/>
      <c r="G15" s="13"/>
      <c r="H15" s="17"/>
      <c r="I15" s="14"/>
    </row>
    <row r="16" spans="1:1024" x14ac:dyDescent="0.25">
      <c r="B16" s="9"/>
      <c r="C16" s="10"/>
      <c r="D16" s="11"/>
      <c r="E16" s="10"/>
      <c r="F16" s="12"/>
      <c r="G16" s="13"/>
      <c r="H16" s="11"/>
      <c r="I16" s="14"/>
    </row>
    <row r="17" spans="2:10" x14ac:dyDescent="0.25">
      <c r="B17" s="9"/>
      <c r="C17" s="10"/>
      <c r="D17" s="16"/>
      <c r="E17" s="10"/>
      <c r="F17" s="12"/>
      <c r="G17" s="13"/>
      <c r="H17" s="16"/>
      <c r="I17" s="14"/>
    </row>
    <row r="18" spans="2:10" x14ac:dyDescent="0.25">
      <c r="B18" s="9"/>
      <c r="C18" s="10"/>
      <c r="D18" s="16"/>
      <c r="E18" s="10"/>
      <c r="F18" s="12"/>
      <c r="G18" s="13"/>
      <c r="H18" s="16"/>
      <c r="I18" s="14"/>
    </row>
    <row r="19" spans="2:10" x14ac:dyDescent="0.25">
      <c r="B19" s="9"/>
      <c r="C19" s="10"/>
      <c r="D19" s="16"/>
      <c r="E19" s="10"/>
      <c r="F19" s="12"/>
      <c r="G19" s="13"/>
      <c r="H19" s="16"/>
      <c r="I19" s="14"/>
      <c r="J19" s="18"/>
    </row>
    <row r="20" spans="2:10" x14ac:dyDescent="0.25">
      <c r="B20" s="9"/>
      <c r="C20" s="10"/>
      <c r="D20" s="16"/>
      <c r="E20" s="10"/>
      <c r="F20" s="12"/>
      <c r="G20" s="13"/>
      <c r="H20" s="16"/>
      <c r="I20" s="14"/>
      <c r="J20" s="18"/>
    </row>
    <row r="21" spans="2:10" x14ac:dyDescent="0.25">
      <c r="B21" s="9"/>
      <c r="C21" s="10"/>
      <c r="D21" s="16"/>
      <c r="E21" s="10"/>
      <c r="F21" s="12"/>
      <c r="G21" s="13"/>
      <c r="H21" s="16"/>
      <c r="I21" s="14"/>
      <c r="J21" s="18"/>
    </row>
    <row r="22" spans="2:10" x14ac:dyDescent="0.25">
      <c r="B22" s="9"/>
      <c r="C22" s="10"/>
      <c r="D22" s="16"/>
      <c r="E22" s="10"/>
      <c r="F22" s="12"/>
      <c r="G22" s="13"/>
      <c r="H22" s="16"/>
      <c r="I22" s="14"/>
      <c r="J22" s="18"/>
    </row>
    <row r="23" spans="2:10" x14ac:dyDescent="0.25">
      <c r="B23" s="9"/>
      <c r="C23" s="10"/>
      <c r="D23" s="16"/>
      <c r="E23" s="10"/>
      <c r="F23" s="12"/>
      <c r="G23" s="13"/>
      <c r="H23" s="16"/>
      <c r="I23" s="14"/>
      <c r="J23" s="18"/>
    </row>
    <row r="24" spans="2:10" x14ac:dyDescent="0.25">
      <c r="B24" s="9"/>
      <c r="C24" s="10"/>
      <c r="D24" s="16"/>
      <c r="E24" s="10"/>
      <c r="F24" s="12"/>
      <c r="G24" s="13"/>
      <c r="H24" s="16"/>
      <c r="I24" s="14"/>
      <c r="J24" s="18"/>
    </row>
    <row r="25" spans="2:10" x14ac:dyDescent="0.25">
      <c r="B25" s="9"/>
      <c r="C25" s="10"/>
      <c r="D25" s="16"/>
      <c r="E25" s="10"/>
      <c r="F25" s="12"/>
      <c r="G25" s="13"/>
      <c r="H25" s="16"/>
      <c r="I25" s="14"/>
      <c r="J25" s="18"/>
    </row>
    <row r="26" spans="2:10" x14ac:dyDescent="0.25">
      <c r="B26" s="19"/>
      <c r="C26" s="15"/>
      <c r="D26" s="16"/>
      <c r="E26" s="10"/>
      <c r="F26" s="12"/>
      <c r="G26" s="13"/>
      <c r="H26" s="16"/>
      <c r="I26" s="14"/>
      <c r="J26" s="18"/>
    </row>
    <row r="27" spans="2:10" x14ac:dyDescent="0.25">
      <c r="B27" s="71" t="s">
        <v>19</v>
      </c>
      <c r="C27" s="71"/>
      <c r="D27" s="71"/>
      <c r="E27" s="20">
        <f>SUM(E4:E26)</f>
        <v>5779967.7600000007</v>
      </c>
      <c r="F27" s="21">
        <f>SUM(F4:F26)</f>
        <v>0</v>
      </c>
      <c r="G27" s="22">
        <f>SUM(G4:G26)</f>
        <v>0</v>
      </c>
      <c r="H27" s="23"/>
      <c r="I27" s="24"/>
    </row>
    <row r="28" spans="2:10" x14ac:dyDescent="0.25">
      <c r="C28" s="14"/>
      <c r="E28" s="14"/>
      <c r="F28" s="25"/>
      <c r="G28" s="26"/>
    </row>
    <row r="29" spans="2:10" x14ac:dyDescent="0.25">
      <c r="E29" s="14"/>
      <c r="F29" s="27"/>
    </row>
    <row r="30" spans="2:10" x14ac:dyDescent="0.25">
      <c r="E30" s="28"/>
      <c r="F30" s="27"/>
      <c r="I30" s="29"/>
    </row>
    <row r="31" spans="2:10" x14ac:dyDescent="0.25">
      <c r="E31" s="30"/>
      <c r="F31" s="27"/>
    </row>
    <row r="32" spans="2:10" x14ac:dyDescent="0.25">
      <c r="E32" s="31"/>
      <c r="F32" s="27"/>
    </row>
    <row r="33" spans="6:6" x14ac:dyDescent="0.25">
      <c r="F33" s="27"/>
    </row>
  </sheetData>
  <mergeCells count="2">
    <mergeCell ref="I3:J3"/>
    <mergeCell ref="B27:D27"/>
  </mergeCells>
  <conditionalFormatting sqref="C18:C20 C28:C1048576 C3:C9 C11:C16">
    <cfRule type="containsText" dxfId="11" priority="4" operator="containsText" text="acréscimo">
      <formula>NOT(ISERROR(SEARCH("acréscimo",C3)))</formula>
    </cfRule>
    <cfRule type="containsText" dxfId="10" priority="5" operator="containsText" text="supressão">
      <formula>NOT(ISERROR(SEARCH("supressão",C3)))</formula>
    </cfRule>
  </conditionalFormatting>
  <conditionalFormatting sqref="C17">
    <cfRule type="containsText" dxfId="9" priority="6" operator="containsText" text="acréscimo">
      <formula>NOT(ISERROR(SEARCH("acréscimo",C17)))</formula>
    </cfRule>
    <cfRule type="containsText" dxfId="8" priority="7" operator="containsText" text="supressão">
      <formula>NOT(ISERROR(SEARCH("supressão",C17)))</formula>
    </cfRule>
  </conditionalFormatting>
  <conditionalFormatting sqref="C21">
    <cfRule type="containsText" dxfId="7" priority="8" operator="containsText" text="acréscimo">
      <formula>NOT(ISERROR(SEARCH("acréscimo",C21)))</formula>
    </cfRule>
    <cfRule type="containsText" dxfId="6" priority="9" operator="containsText" text="supressão">
      <formula>NOT(ISERROR(SEARCH("supressão",C21)))</formula>
    </cfRule>
  </conditionalFormatting>
  <conditionalFormatting sqref="C22">
    <cfRule type="containsText" dxfId="5" priority="10" operator="containsText" text="acréscimo">
      <formula>NOT(ISERROR(SEARCH("acréscimo",C22)))</formula>
    </cfRule>
    <cfRule type="containsText" dxfId="4" priority="11" operator="containsText" text="supressão">
      <formula>NOT(ISERROR(SEARCH("supressão",C22)))</formula>
    </cfRule>
  </conditionalFormatting>
  <conditionalFormatting sqref="C23:C26">
    <cfRule type="containsText" dxfId="3" priority="12" operator="containsText" text="acréscimo">
      <formula>NOT(ISERROR(SEARCH("acréscimo",C23)))</formula>
    </cfRule>
    <cfRule type="containsText" dxfId="2" priority="13" operator="containsText" text="supressão">
      <formula>NOT(ISERROR(SEARCH("supressão",C23)))</formula>
    </cfRule>
  </conditionalFormatting>
  <conditionalFormatting sqref="C10">
    <cfRule type="containsText" dxfId="1" priority="1" operator="containsText" text="acréscimo">
      <formula>NOT(ISERROR(SEARCH("acréscimo",C10)))</formula>
    </cfRule>
    <cfRule type="containsText" dxfId="0" priority="2" operator="containsText" text="supressão">
      <formula>NOT(ISERROR(SEARCH("supressão",C10)))</formula>
    </cfRule>
  </conditionalFormatting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137"/>
  <sheetViews>
    <sheetView showGridLines="0" topLeftCell="A70" zoomScale="110" zoomScaleNormal="110" workbookViewId="0">
      <selection activeCell="B81" sqref="B81"/>
    </sheetView>
  </sheetViews>
  <sheetFormatPr defaultColWidth="8.7109375" defaultRowHeight="15" x14ac:dyDescent="0.25"/>
  <cols>
    <col min="1" max="1" width="2.42578125" customWidth="1"/>
    <col min="3" max="3" width="54.5703125" customWidth="1"/>
    <col min="4" max="4" width="14.140625" customWidth="1"/>
    <col min="5" max="5" width="15.42578125" customWidth="1"/>
    <col min="6" max="6" width="16.28515625" customWidth="1"/>
    <col min="7" max="7" width="14.42578125" customWidth="1"/>
    <col min="8" max="8" width="19" style="32" customWidth="1"/>
    <col min="9" max="10" width="22.140625" customWidth="1"/>
    <col min="12" max="12" width="10.7109375" customWidth="1"/>
    <col min="13" max="13" width="12.28515625" customWidth="1"/>
    <col min="14" max="14" width="13.28515625" customWidth="1"/>
  </cols>
  <sheetData>
    <row r="2" spans="2:14" x14ac:dyDescent="0.25">
      <c r="B2" s="72" t="str">
        <f>'Resumo do Contrato'!B3</f>
        <v>CONTRATO 067.2022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2:14" ht="38.25" x14ac:dyDescent="0.25">
      <c r="B3" s="33" t="s">
        <v>20</v>
      </c>
      <c r="C3" s="33" t="s">
        <v>21</v>
      </c>
      <c r="D3" s="34" t="s">
        <v>22</v>
      </c>
      <c r="E3" s="34" t="s">
        <v>23</v>
      </c>
      <c r="F3" s="35" t="s">
        <v>24</v>
      </c>
      <c r="G3" s="35" t="s">
        <v>25</v>
      </c>
      <c r="H3" s="35" t="s">
        <v>26</v>
      </c>
      <c r="I3" s="36" t="s">
        <v>27</v>
      </c>
      <c r="J3" s="36" t="s">
        <v>28</v>
      </c>
      <c r="K3" s="35" t="s">
        <v>29</v>
      </c>
      <c r="L3" s="35" t="s">
        <v>30</v>
      </c>
      <c r="M3" s="35" t="s">
        <v>31</v>
      </c>
      <c r="N3" s="35" t="s">
        <v>32</v>
      </c>
    </row>
    <row r="4" spans="2:14" x14ac:dyDescent="0.25">
      <c r="B4" s="37">
        <v>1</v>
      </c>
      <c r="C4" s="38" t="s">
        <v>33</v>
      </c>
      <c r="D4" s="37" t="s">
        <v>34</v>
      </c>
      <c r="E4" s="37" t="s">
        <v>35</v>
      </c>
      <c r="F4" s="39">
        <v>1679.49</v>
      </c>
      <c r="G4" s="40"/>
      <c r="H4" s="40"/>
      <c r="I4" s="41" t="s">
        <v>36</v>
      </c>
      <c r="J4" s="41">
        <v>1</v>
      </c>
      <c r="K4" s="41">
        <v>2</v>
      </c>
      <c r="L4" s="42">
        <v>3656.6</v>
      </c>
      <c r="M4" s="43">
        <v>7313.2</v>
      </c>
      <c r="N4" s="44">
        <v>87758.399999999994</v>
      </c>
    </row>
    <row r="5" spans="2:14" x14ac:dyDescent="0.25">
      <c r="B5" s="37">
        <v>2</v>
      </c>
      <c r="C5" s="38" t="s">
        <v>37</v>
      </c>
      <c r="D5" s="37" t="s">
        <v>38</v>
      </c>
      <c r="E5" s="37" t="s">
        <v>35</v>
      </c>
      <c r="F5" s="39">
        <v>1384.08</v>
      </c>
      <c r="G5" s="40"/>
      <c r="H5" s="40"/>
      <c r="I5" s="41" t="s">
        <v>39</v>
      </c>
      <c r="J5" s="41">
        <v>1</v>
      </c>
      <c r="K5" s="41">
        <v>3</v>
      </c>
      <c r="L5" s="42">
        <v>3444.77</v>
      </c>
      <c r="M5" s="43">
        <v>10334.31</v>
      </c>
      <c r="N5" s="44">
        <v>124011.72</v>
      </c>
    </row>
    <row r="6" spans="2:14" x14ac:dyDescent="0.25">
      <c r="B6" s="37">
        <v>3</v>
      </c>
      <c r="C6" s="38" t="s">
        <v>40</v>
      </c>
      <c r="D6" s="37" t="s">
        <v>38</v>
      </c>
      <c r="E6" s="37" t="s">
        <v>35</v>
      </c>
      <c r="F6" s="39">
        <v>1384.08</v>
      </c>
      <c r="G6" s="45">
        <v>75.643636363636404</v>
      </c>
      <c r="H6" s="40"/>
      <c r="I6" s="41" t="s">
        <v>39</v>
      </c>
      <c r="J6" s="41">
        <v>1</v>
      </c>
      <c r="K6" s="41">
        <v>1</v>
      </c>
      <c r="L6" s="42">
        <v>3593.1</v>
      </c>
      <c r="M6" s="43">
        <v>3593.1</v>
      </c>
      <c r="N6" s="44">
        <v>43117.2</v>
      </c>
    </row>
    <row r="7" spans="2:14" x14ac:dyDescent="0.25">
      <c r="B7" s="37">
        <v>4</v>
      </c>
      <c r="C7" s="38" t="s">
        <v>41</v>
      </c>
      <c r="D7" s="37" t="s">
        <v>38</v>
      </c>
      <c r="E7" s="37" t="s">
        <v>35</v>
      </c>
      <c r="F7" s="39">
        <v>1384.08</v>
      </c>
      <c r="G7" s="40"/>
      <c r="H7" s="46">
        <v>0.4</v>
      </c>
      <c r="I7" s="41" t="s">
        <v>39</v>
      </c>
      <c r="J7" s="41">
        <v>1</v>
      </c>
      <c r="K7" s="41">
        <v>2</v>
      </c>
      <c r="L7" s="42">
        <v>4395.41</v>
      </c>
      <c r="M7" s="43">
        <v>8790.82</v>
      </c>
      <c r="N7" s="44">
        <v>105489.84</v>
      </c>
    </row>
    <row r="8" spans="2:14" x14ac:dyDescent="0.25">
      <c r="B8" s="37">
        <v>5</v>
      </c>
      <c r="C8" s="38" t="s">
        <v>42</v>
      </c>
      <c r="D8" s="37" t="s">
        <v>43</v>
      </c>
      <c r="E8" s="37" t="s">
        <v>35</v>
      </c>
      <c r="F8" s="39">
        <v>2013.21</v>
      </c>
      <c r="G8" s="40"/>
      <c r="H8" s="40"/>
      <c r="I8" s="41" t="s">
        <v>39</v>
      </c>
      <c r="J8" s="41">
        <v>1</v>
      </c>
      <c r="K8" s="41">
        <v>1</v>
      </c>
      <c r="L8" s="42">
        <v>4607.8100000000004</v>
      </c>
      <c r="M8" s="43">
        <v>4607.8100000000004</v>
      </c>
      <c r="N8" s="44">
        <v>55293.72</v>
      </c>
    </row>
    <row r="9" spans="2:14" x14ac:dyDescent="0.25">
      <c r="B9" s="47">
        <v>6</v>
      </c>
      <c r="C9" s="38" t="s">
        <v>44</v>
      </c>
      <c r="D9" s="37" t="s">
        <v>45</v>
      </c>
      <c r="E9" s="37" t="s">
        <v>35</v>
      </c>
      <c r="F9" s="39">
        <v>1430.57</v>
      </c>
      <c r="G9" s="45">
        <v>101.605090909091</v>
      </c>
      <c r="H9" s="46"/>
      <c r="I9" s="41" t="s">
        <v>39</v>
      </c>
      <c r="J9" s="41">
        <v>1</v>
      </c>
      <c r="K9" s="41">
        <v>2</v>
      </c>
      <c r="L9" s="42">
        <v>3894.89</v>
      </c>
      <c r="M9" s="43">
        <v>7789.78</v>
      </c>
      <c r="N9" s="44">
        <v>93477.36</v>
      </c>
    </row>
    <row r="10" spans="2:14" x14ac:dyDescent="0.25">
      <c r="B10" s="37">
        <v>7</v>
      </c>
      <c r="C10" s="38" t="s">
        <v>46</v>
      </c>
      <c r="D10" s="37" t="s">
        <v>47</v>
      </c>
      <c r="E10" s="37" t="s">
        <v>35</v>
      </c>
      <c r="F10" s="39">
        <v>2018.67</v>
      </c>
      <c r="G10" s="45">
        <v>91.608545454545506</v>
      </c>
      <c r="H10" s="46"/>
      <c r="I10" s="41" t="s">
        <v>39</v>
      </c>
      <c r="J10" s="41">
        <v>1</v>
      </c>
      <c r="K10" s="41">
        <v>1</v>
      </c>
      <c r="L10" s="42">
        <v>4778.82</v>
      </c>
      <c r="M10" s="43">
        <v>4778.82</v>
      </c>
      <c r="N10" s="44">
        <v>57345.84</v>
      </c>
    </row>
    <row r="11" spans="2:14" x14ac:dyDescent="0.25">
      <c r="B11" s="37">
        <v>8</v>
      </c>
      <c r="C11" s="38" t="s">
        <v>48</v>
      </c>
      <c r="D11" s="37" t="s">
        <v>49</v>
      </c>
      <c r="E11" s="37" t="s">
        <v>35</v>
      </c>
      <c r="F11" s="39">
        <v>1684.96</v>
      </c>
      <c r="G11" s="45">
        <v>91.906909090909096</v>
      </c>
      <c r="H11" s="40"/>
      <c r="I11" s="41" t="s">
        <v>50</v>
      </c>
      <c r="J11" s="41">
        <v>2</v>
      </c>
      <c r="K11" s="41">
        <v>1</v>
      </c>
      <c r="L11" s="42">
        <v>4098.7700000000004</v>
      </c>
      <c r="M11" s="43">
        <v>8197.5400000000009</v>
      </c>
      <c r="N11" s="44">
        <v>98370.48</v>
      </c>
    </row>
    <row r="12" spans="2:14" x14ac:dyDescent="0.25">
      <c r="B12" s="37">
        <v>9</v>
      </c>
      <c r="C12" s="38" t="s">
        <v>51</v>
      </c>
      <c r="D12" s="37" t="s">
        <v>49</v>
      </c>
      <c r="E12" s="37" t="s">
        <v>35</v>
      </c>
      <c r="F12" s="39">
        <v>1684.96</v>
      </c>
      <c r="G12" s="45">
        <v>91.906909090909096</v>
      </c>
      <c r="H12" s="40"/>
      <c r="I12" s="41" t="s">
        <v>50</v>
      </c>
      <c r="J12" s="41">
        <v>2</v>
      </c>
      <c r="K12" s="41">
        <v>1</v>
      </c>
      <c r="L12" s="42">
        <v>4739.8</v>
      </c>
      <c r="M12" s="43">
        <v>9479.6</v>
      </c>
      <c r="N12" s="44">
        <v>113755.2</v>
      </c>
    </row>
    <row r="13" spans="2:14" ht="15" customHeight="1" x14ac:dyDescent="0.25">
      <c r="B13" s="73" t="s">
        <v>52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48">
        <v>64884.98</v>
      </c>
      <c r="N13" s="48">
        <v>778619.76</v>
      </c>
    </row>
    <row r="15" spans="2:14" x14ac:dyDescent="0.25">
      <c r="B15" s="72" t="str">
        <f>'Resumo do Contrato'!B5</f>
        <v>APOSTILAMENTO 001.2023-REPACTUAÇÃO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</row>
    <row r="16" spans="2:14" ht="38.25" x14ac:dyDescent="0.25">
      <c r="B16" s="33" t="s">
        <v>20</v>
      </c>
      <c r="C16" s="33" t="s">
        <v>21</v>
      </c>
      <c r="D16" s="34" t="s">
        <v>22</v>
      </c>
      <c r="E16" s="34" t="s">
        <v>23</v>
      </c>
      <c r="F16" s="35" t="s">
        <v>24</v>
      </c>
      <c r="G16" s="35" t="s">
        <v>25</v>
      </c>
      <c r="H16" s="35" t="s">
        <v>26</v>
      </c>
      <c r="I16" s="36" t="s">
        <v>27</v>
      </c>
      <c r="J16" s="36" t="s">
        <v>28</v>
      </c>
      <c r="K16" s="35" t="s">
        <v>29</v>
      </c>
      <c r="L16" s="35" t="s">
        <v>30</v>
      </c>
      <c r="M16" s="35" t="s">
        <v>31</v>
      </c>
      <c r="N16" s="35" t="s">
        <v>32</v>
      </c>
    </row>
    <row r="17" spans="2:14" x14ac:dyDescent="0.25">
      <c r="B17" s="37">
        <v>1</v>
      </c>
      <c r="C17" s="38" t="s">
        <v>33</v>
      </c>
      <c r="D17" s="37" t="s">
        <v>34</v>
      </c>
      <c r="E17" s="37" t="s">
        <v>35</v>
      </c>
      <c r="F17" s="39">
        <v>1679.49</v>
      </c>
      <c r="G17" s="40"/>
      <c r="H17" s="40"/>
      <c r="I17" s="41" t="s">
        <v>36</v>
      </c>
      <c r="J17" s="41">
        <v>1</v>
      </c>
      <c r="K17" s="41">
        <v>2</v>
      </c>
      <c r="L17" s="42">
        <v>3656.6</v>
      </c>
      <c r="M17" s="43">
        <f t="shared" ref="M17:M23" si="0">L17*K17</f>
        <v>7313.2</v>
      </c>
      <c r="N17" s="44">
        <f t="shared" ref="N17:N25" si="1">M17*12</f>
        <v>87758.399999999994</v>
      </c>
    </row>
    <row r="18" spans="2:14" x14ac:dyDescent="0.25">
      <c r="B18" s="37">
        <v>2</v>
      </c>
      <c r="C18" s="38" t="s">
        <v>37</v>
      </c>
      <c r="D18" s="37" t="s">
        <v>38</v>
      </c>
      <c r="E18" s="37" t="s">
        <v>35</v>
      </c>
      <c r="F18" s="39">
        <v>1384.08</v>
      </c>
      <c r="G18" s="40"/>
      <c r="H18" s="40"/>
      <c r="I18" s="41" t="s">
        <v>39</v>
      </c>
      <c r="J18" s="41">
        <v>1</v>
      </c>
      <c r="K18" s="41">
        <v>3</v>
      </c>
      <c r="L18" s="42">
        <v>3444.77</v>
      </c>
      <c r="M18" s="43">
        <f t="shared" si="0"/>
        <v>10334.31</v>
      </c>
      <c r="N18" s="44">
        <f t="shared" si="1"/>
        <v>124011.72</v>
      </c>
    </row>
    <row r="19" spans="2:14" x14ac:dyDescent="0.25">
      <c r="B19" s="37">
        <v>3</v>
      </c>
      <c r="C19" s="38" t="s">
        <v>40</v>
      </c>
      <c r="D19" s="37" t="s">
        <v>38</v>
      </c>
      <c r="E19" s="37" t="s">
        <v>35</v>
      </c>
      <c r="F19" s="39">
        <v>1384.08</v>
      </c>
      <c r="G19" s="45">
        <v>75.643636363636404</v>
      </c>
      <c r="H19" s="40"/>
      <c r="I19" s="41" t="s">
        <v>39</v>
      </c>
      <c r="J19" s="41">
        <v>1</v>
      </c>
      <c r="K19" s="41">
        <v>1</v>
      </c>
      <c r="L19" s="42">
        <v>3593.1</v>
      </c>
      <c r="M19" s="43">
        <f t="shared" si="0"/>
        <v>3593.1</v>
      </c>
      <c r="N19" s="44">
        <f t="shared" si="1"/>
        <v>43117.2</v>
      </c>
    </row>
    <row r="20" spans="2:14" x14ac:dyDescent="0.25">
      <c r="B20" s="37">
        <v>4</v>
      </c>
      <c r="C20" s="38" t="s">
        <v>41</v>
      </c>
      <c r="D20" s="37" t="s">
        <v>38</v>
      </c>
      <c r="E20" s="37" t="s">
        <v>35</v>
      </c>
      <c r="F20" s="39">
        <v>1384.08</v>
      </c>
      <c r="G20" s="40"/>
      <c r="H20" s="46">
        <v>0.4</v>
      </c>
      <c r="I20" s="41" t="s">
        <v>39</v>
      </c>
      <c r="J20" s="41">
        <v>1</v>
      </c>
      <c r="K20" s="41">
        <v>2</v>
      </c>
      <c r="L20" s="42">
        <v>4466</v>
      </c>
      <c r="M20" s="43">
        <f t="shared" si="0"/>
        <v>8932</v>
      </c>
      <c r="N20" s="44">
        <f t="shared" si="1"/>
        <v>107184</v>
      </c>
    </row>
    <row r="21" spans="2:14" x14ac:dyDescent="0.25">
      <c r="B21" s="37">
        <v>5</v>
      </c>
      <c r="C21" s="38" t="s">
        <v>42</v>
      </c>
      <c r="D21" s="37" t="s">
        <v>43</v>
      </c>
      <c r="E21" s="37" t="s">
        <v>35</v>
      </c>
      <c r="F21" s="39">
        <v>2013.21</v>
      </c>
      <c r="G21" s="40"/>
      <c r="H21" s="40"/>
      <c r="I21" s="41" t="s">
        <v>39</v>
      </c>
      <c r="J21" s="41">
        <v>1</v>
      </c>
      <c r="K21" s="41">
        <v>1</v>
      </c>
      <c r="L21" s="42">
        <v>4607.8100000000004</v>
      </c>
      <c r="M21" s="43">
        <f t="shared" si="0"/>
        <v>4607.8100000000004</v>
      </c>
      <c r="N21" s="44">
        <f t="shared" si="1"/>
        <v>55293.72</v>
      </c>
    </row>
    <row r="22" spans="2:14" x14ac:dyDescent="0.25">
      <c r="B22" s="47">
        <v>6</v>
      </c>
      <c r="C22" s="38" t="s">
        <v>44</v>
      </c>
      <c r="D22" s="37" t="s">
        <v>45</v>
      </c>
      <c r="E22" s="37" t="s">
        <v>35</v>
      </c>
      <c r="F22" s="39">
        <v>1430.57</v>
      </c>
      <c r="G22" s="45">
        <v>101.605090909091</v>
      </c>
      <c r="H22" s="46"/>
      <c r="I22" s="41" t="s">
        <v>39</v>
      </c>
      <c r="J22" s="41">
        <v>1</v>
      </c>
      <c r="K22" s="41">
        <v>2</v>
      </c>
      <c r="L22" s="42">
        <v>3894.89</v>
      </c>
      <c r="M22" s="43">
        <f t="shared" si="0"/>
        <v>7789.78</v>
      </c>
      <c r="N22" s="44">
        <f t="shared" si="1"/>
        <v>93477.36</v>
      </c>
    </row>
    <row r="23" spans="2:14" x14ac:dyDescent="0.25">
      <c r="B23" s="37">
        <v>7</v>
      </c>
      <c r="C23" s="38" t="s">
        <v>46</v>
      </c>
      <c r="D23" s="37" t="s">
        <v>47</v>
      </c>
      <c r="E23" s="37" t="s">
        <v>35</v>
      </c>
      <c r="F23" s="39">
        <v>2018.67</v>
      </c>
      <c r="G23" s="45">
        <v>91.608545454545506</v>
      </c>
      <c r="H23" s="46"/>
      <c r="I23" s="41" t="s">
        <v>39</v>
      </c>
      <c r="J23" s="41">
        <v>1</v>
      </c>
      <c r="K23" s="41">
        <v>1</v>
      </c>
      <c r="L23" s="42">
        <v>4778.82</v>
      </c>
      <c r="M23" s="43">
        <f t="shared" si="0"/>
        <v>4778.82</v>
      </c>
      <c r="N23" s="44">
        <f t="shared" si="1"/>
        <v>57345.84</v>
      </c>
    </row>
    <row r="24" spans="2:14" x14ac:dyDescent="0.25">
      <c r="B24" s="37">
        <v>8</v>
      </c>
      <c r="C24" s="38" t="s">
        <v>48</v>
      </c>
      <c r="D24" s="37" t="s">
        <v>49</v>
      </c>
      <c r="E24" s="37" t="s">
        <v>35</v>
      </c>
      <c r="F24" s="39">
        <v>1684.96</v>
      </c>
      <c r="G24" s="45">
        <v>91.906909090909096</v>
      </c>
      <c r="H24" s="40"/>
      <c r="I24" s="41" t="s">
        <v>50</v>
      </c>
      <c r="J24" s="41">
        <v>2</v>
      </c>
      <c r="K24" s="41">
        <v>1</v>
      </c>
      <c r="L24" s="42">
        <v>4098.7700000000004</v>
      </c>
      <c r="M24" s="43">
        <f>L24*J24</f>
        <v>8197.5400000000009</v>
      </c>
      <c r="N24" s="44">
        <f t="shared" si="1"/>
        <v>98370.48000000001</v>
      </c>
    </row>
    <row r="25" spans="2:14" x14ac:dyDescent="0.25">
      <c r="B25" s="37">
        <v>9</v>
      </c>
      <c r="C25" s="38" t="s">
        <v>51</v>
      </c>
      <c r="D25" s="37" t="s">
        <v>49</v>
      </c>
      <c r="E25" s="37" t="s">
        <v>35</v>
      </c>
      <c r="F25" s="39">
        <v>1684.96</v>
      </c>
      <c r="G25" s="45">
        <v>91.906909090909096</v>
      </c>
      <c r="H25" s="40"/>
      <c r="I25" s="41" t="s">
        <v>50</v>
      </c>
      <c r="J25" s="41">
        <v>2</v>
      </c>
      <c r="K25" s="41">
        <v>1</v>
      </c>
      <c r="L25" s="42">
        <v>4739.8</v>
      </c>
      <c r="M25" s="43">
        <f>L25*J25</f>
        <v>9479.6</v>
      </c>
      <c r="N25" s="44">
        <f t="shared" si="1"/>
        <v>113755.20000000001</v>
      </c>
    </row>
    <row r="26" spans="2:14" ht="13.9" customHeight="1" x14ac:dyDescent="0.25">
      <c r="B26" s="73" t="s">
        <v>52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48">
        <f>SUM(M17:M25)</f>
        <v>65026.159999999996</v>
      </c>
      <c r="N26" s="48">
        <f>SUM(N17:N25)</f>
        <v>780313.91999999993</v>
      </c>
    </row>
    <row r="28" spans="2:14" x14ac:dyDescent="0.25">
      <c r="B28" s="72" t="str">
        <f>'Resumo do Contrato'!B6</f>
        <v>APOSTILAMENTO 002.2023-REPACTUAÇÃO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</row>
    <row r="29" spans="2:14" ht="38.25" x14ac:dyDescent="0.25">
      <c r="B29" s="33" t="s">
        <v>20</v>
      </c>
      <c r="C29" s="33" t="s">
        <v>21</v>
      </c>
      <c r="D29" s="34" t="s">
        <v>22</v>
      </c>
      <c r="E29" s="34" t="s">
        <v>23</v>
      </c>
      <c r="F29" s="35" t="s">
        <v>24</v>
      </c>
      <c r="G29" s="35" t="s">
        <v>25</v>
      </c>
      <c r="H29" s="35" t="s">
        <v>26</v>
      </c>
      <c r="I29" s="36" t="s">
        <v>27</v>
      </c>
      <c r="J29" s="36" t="s">
        <v>28</v>
      </c>
      <c r="K29" s="35" t="s">
        <v>29</v>
      </c>
      <c r="L29" s="35" t="s">
        <v>30</v>
      </c>
      <c r="M29" s="35" t="s">
        <v>31</v>
      </c>
      <c r="N29" s="35" t="s">
        <v>32</v>
      </c>
    </row>
    <row r="30" spans="2:14" x14ac:dyDescent="0.25">
      <c r="B30" s="37">
        <v>1</v>
      </c>
      <c r="C30" s="38" t="s">
        <v>33</v>
      </c>
      <c r="D30" s="37" t="s">
        <v>34</v>
      </c>
      <c r="E30" s="37" t="s">
        <v>35</v>
      </c>
      <c r="F30" s="39">
        <v>1679.49</v>
      </c>
      <c r="G30" s="40"/>
      <c r="H30" s="40"/>
      <c r="I30" s="41" t="s">
        <v>36</v>
      </c>
      <c r="J30" s="41">
        <v>1</v>
      </c>
      <c r="K30" s="41">
        <v>2</v>
      </c>
      <c r="L30" s="42">
        <v>3685.86</v>
      </c>
      <c r="M30" s="43">
        <f t="shared" ref="M30:M36" si="2">L30*K30</f>
        <v>7371.72</v>
      </c>
      <c r="N30" s="44">
        <f t="shared" ref="N30:N38" si="3">M30*12</f>
        <v>88460.64</v>
      </c>
    </row>
    <row r="31" spans="2:14" x14ac:dyDescent="0.25">
      <c r="B31" s="37">
        <v>2</v>
      </c>
      <c r="C31" s="38" t="s">
        <v>37</v>
      </c>
      <c r="D31" s="37" t="s">
        <v>38</v>
      </c>
      <c r="E31" s="37" t="s">
        <v>35</v>
      </c>
      <c r="F31" s="39">
        <v>1384.08</v>
      </c>
      <c r="G31" s="40"/>
      <c r="H31" s="40"/>
      <c r="I31" s="41" t="s">
        <v>39</v>
      </c>
      <c r="J31" s="41">
        <v>1</v>
      </c>
      <c r="K31" s="41">
        <v>3</v>
      </c>
      <c r="L31" s="42">
        <v>3474.03</v>
      </c>
      <c r="M31" s="43">
        <f t="shared" si="2"/>
        <v>10422.09</v>
      </c>
      <c r="N31" s="44">
        <f t="shared" si="3"/>
        <v>125065.08</v>
      </c>
    </row>
    <row r="32" spans="2:14" x14ac:dyDescent="0.25">
      <c r="B32" s="37">
        <v>3</v>
      </c>
      <c r="C32" s="38" t="s">
        <v>40</v>
      </c>
      <c r="D32" s="37" t="s">
        <v>38</v>
      </c>
      <c r="E32" s="37" t="s">
        <v>35</v>
      </c>
      <c r="F32" s="39">
        <v>1384.08</v>
      </c>
      <c r="G32" s="45">
        <v>75.643636363636404</v>
      </c>
      <c r="H32" s="40"/>
      <c r="I32" s="41" t="s">
        <v>39</v>
      </c>
      <c r="J32" s="41">
        <v>1</v>
      </c>
      <c r="K32" s="41">
        <v>1</v>
      </c>
      <c r="L32" s="42">
        <v>3622.38</v>
      </c>
      <c r="M32" s="43">
        <f t="shared" si="2"/>
        <v>3622.38</v>
      </c>
      <c r="N32" s="44">
        <f t="shared" si="3"/>
        <v>43468.56</v>
      </c>
    </row>
    <row r="33" spans="2:14" x14ac:dyDescent="0.25">
      <c r="B33" s="37">
        <v>4</v>
      </c>
      <c r="C33" s="38" t="s">
        <v>41</v>
      </c>
      <c r="D33" s="37" t="s">
        <v>38</v>
      </c>
      <c r="E33" s="37" t="s">
        <v>35</v>
      </c>
      <c r="F33" s="39">
        <v>1384.08</v>
      </c>
      <c r="G33" s="40"/>
      <c r="H33" s="46">
        <v>0.4</v>
      </c>
      <c r="I33" s="41" t="s">
        <v>39</v>
      </c>
      <c r="J33" s="41">
        <v>1</v>
      </c>
      <c r="K33" s="41">
        <v>2</v>
      </c>
      <c r="L33" s="42">
        <v>4495.26</v>
      </c>
      <c r="M33" s="43">
        <f t="shared" si="2"/>
        <v>8990.52</v>
      </c>
      <c r="N33" s="44">
        <f t="shared" si="3"/>
        <v>107886.24</v>
      </c>
    </row>
    <row r="34" spans="2:14" x14ac:dyDescent="0.25">
      <c r="B34" s="37">
        <v>5</v>
      </c>
      <c r="C34" s="38" t="s">
        <v>42</v>
      </c>
      <c r="D34" s="37" t="s">
        <v>43</v>
      </c>
      <c r="E34" s="37" t="s">
        <v>35</v>
      </c>
      <c r="F34" s="39">
        <v>2013.21</v>
      </c>
      <c r="G34" s="40"/>
      <c r="H34" s="40"/>
      <c r="I34" s="41" t="s">
        <v>39</v>
      </c>
      <c r="J34" s="41">
        <v>1</v>
      </c>
      <c r="K34" s="41">
        <v>1</v>
      </c>
      <c r="L34" s="42">
        <v>4637.07</v>
      </c>
      <c r="M34" s="43">
        <f t="shared" si="2"/>
        <v>4637.07</v>
      </c>
      <c r="N34" s="44">
        <f t="shared" si="3"/>
        <v>55644.84</v>
      </c>
    </row>
    <row r="35" spans="2:14" x14ac:dyDescent="0.25">
      <c r="B35" s="47">
        <v>6</v>
      </c>
      <c r="C35" s="38" t="s">
        <v>44</v>
      </c>
      <c r="D35" s="37" t="s">
        <v>45</v>
      </c>
      <c r="E35" s="37" t="s">
        <v>35</v>
      </c>
      <c r="F35" s="39">
        <v>1430.57</v>
      </c>
      <c r="G35" s="45">
        <v>101.605090909091</v>
      </c>
      <c r="H35" s="46"/>
      <c r="I35" s="41" t="s">
        <v>39</v>
      </c>
      <c r="J35" s="41">
        <v>1</v>
      </c>
      <c r="K35" s="41">
        <v>2</v>
      </c>
      <c r="L35" s="42">
        <v>3924.15</v>
      </c>
      <c r="M35" s="43">
        <f t="shared" si="2"/>
        <v>7848.3</v>
      </c>
      <c r="N35" s="44">
        <f t="shared" si="3"/>
        <v>94179.6</v>
      </c>
    </row>
    <row r="36" spans="2:14" x14ac:dyDescent="0.25">
      <c r="B36" s="37">
        <v>7</v>
      </c>
      <c r="C36" s="38" t="s">
        <v>46</v>
      </c>
      <c r="D36" s="37" t="s">
        <v>47</v>
      </c>
      <c r="E36" s="37" t="s">
        <v>35</v>
      </c>
      <c r="F36" s="39">
        <v>2018.67</v>
      </c>
      <c r="G36" s="45">
        <v>91.608545454545506</v>
      </c>
      <c r="H36" s="46"/>
      <c r="I36" s="41" t="s">
        <v>39</v>
      </c>
      <c r="J36" s="41">
        <v>1</v>
      </c>
      <c r="K36" s="41">
        <v>1</v>
      </c>
      <c r="L36" s="42">
        <v>4808.08</v>
      </c>
      <c r="M36" s="43">
        <f t="shared" si="2"/>
        <v>4808.08</v>
      </c>
      <c r="N36" s="44">
        <f t="shared" si="3"/>
        <v>57696.959999999999</v>
      </c>
    </row>
    <row r="37" spans="2:14" x14ac:dyDescent="0.25">
      <c r="B37" s="37">
        <v>8</v>
      </c>
      <c r="C37" s="38" t="s">
        <v>48</v>
      </c>
      <c r="D37" s="37" t="s">
        <v>49</v>
      </c>
      <c r="E37" s="37" t="s">
        <v>35</v>
      </c>
      <c r="F37" s="39">
        <v>1684.96</v>
      </c>
      <c r="G37" s="45">
        <v>91.906909090909096</v>
      </c>
      <c r="H37" s="40"/>
      <c r="I37" s="41" t="s">
        <v>50</v>
      </c>
      <c r="J37" s="41">
        <v>2</v>
      </c>
      <c r="K37" s="41">
        <v>1</v>
      </c>
      <c r="L37" s="42">
        <v>4115.92</v>
      </c>
      <c r="M37" s="43">
        <f>L37*J37</f>
        <v>8231.84</v>
      </c>
      <c r="N37" s="44">
        <f t="shared" si="3"/>
        <v>98782.080000000002</v>
      </c>
    </row>
    <row r="38" spans="2:14" x14ac:dyDescent="0.25">
      <c r="B38" s="37">
        <v>9</v>
      </c>
      <c r="C38" s="38" t="s">
        <v>51</v>
      </c>
      <c r="D38" s="37" t="s">
        <v>49</v>
      </c>
      <c r="E38" s="37" t="s">
        <v>35</v>
      </c>
      <c r="F38" s="39">
        <v>1684.96</v>
      </c>
      <c r="G38" s="45">
        <v>91.906909090909096</v>
      </c>
      <c r="H38" s="40"/>
      <c r="I38" s="41" t="s">
        <v>50</v>
      </c>
      <c r="J38" s="41">
        <v>2</v>
      </c>
      <c r="K38" s="41">
        <v>1</v>
      </c>
      <c r="L38" s="42">
        <v>4756.95</v>
      </c>
      <c r="M38" s="43">
        <f>L38*J38</f>
        <v>9513.9</v>
      </c>
      <c r="N38" s="44">
        <f t="shared" si="3"/>
        <v>114166.79999999999</v>
      </c>
    </row>
    <row r="39" spans="2:14" ht="13.9" customHeight="1" x14ac:dyDescent="0.25">
      <c r="B39" s="73" t="s">
        <v>52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48">
        <f>SUM(M30:M38)</f>
        <v>65445.9</v>
      </c>
      <c r="N39" s="48">
        <f>SUM(N30:N38)</f>
        <v>785350.79999999981</v>
      </c>
    </row>
    <row r="41" spans="2:14" x14ac:dyDescent="0.25">
      <c r="B41" s="72" t="str">
        <f>'Resumo do Contrato'!B7</f>
        <v>APOSTILAMENTO 003.2023-REPACTUAÇÃO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</row>
    <row r="42" spans="2:14" ht="38.25" x14ac:dyDescent="0.25">
      <c r="B42" s="33" t="s">
        <v>20</v>
      </c>
      <c r="C42" s="33" t="s">
        <v>21</v>
      </c>
      <c r="D42" s="34" t="s">
        <v>22</v>
      </c>
      <c r="E42" s="34" t="s">
        <v>23</v>
      </c>
      <c r="F42" s="35" t="s">
        <v>24</v>
      </c>
      <c r="G42" s="35" t="s">
        <v>25</v>
      </c>
      <c r="H42" s="35" t="s">
        <v>26</v>
      </c>
      <c r="I42" s="36" t="s">
        <v>27</v>
      </c>
      <c r="J42" s="36" t="s">
        <v>28</v>
      </c>
      <c r="K42" s="35" t="s">
        <v>29</v>
      </c>
      <c r="L42" s="35" t="s">
        <v>30</v>
      </c>
      <c r="M42" s="35" t="s">
        <v>31</v>
      </c>
      <c r="N42" s="35" t="s">
        <v>32</v>
      </c>
    </row>
    <row r="43" spans="2:14" x14ac:dyDescent="0.25">
      <c r="B43" s="37">
        <v>1</v>
      </c>
      <c r="C43" s="38" t="s">
        <v>33</v>
      </c>
      <c r="D43" s="37" t="s">
        <v>34</v>
      </c>
      <c r="E43" s="37" t="s">
        <v>35</v>
      </c>
      <c r="F43" s="39">
        <v>1788.66</v>
      </c>
      <c r="G43" s="40"/>
      <c r="H43" s="40"/>
      <c r="I43" s="41" t="s">
        <v>36</v>
      </c>
      <c r="J43" s="41">
        <v>1</v>
      </c>
      <c r="K43" s="41">
        <v>2</v>
      </c>
      <c r="L43" s="42">
        <v>3932.28</v>
      </c>
      <c r="M43" s="43">
        <f t="shared" ref="M43:M49" si="4">L43*K43</f>
        <v>7864.56</v>
      </c>
      <c r="N43" s="44">
        <f t="shared" ref="N43:N51" si="5">M43*12</f>
        <v>94374.720000000001</v>
      </c>
    </row>
    <row r="44" spans="2:14" x14ac:dyDescent="0.25">
      <c r="B44" s="37">
        <v>2</v>
      </c>
      <c r="C44" s="38" t="s">
        <v>37</v>
      </c>
      <c r="D44" s="37" t="s">
        <v>38</v>
      </c>
      <c r="E44" s="37" t="s">
        <v>35</v>
      </c>
      <c r="F44" s="39">
        <v>1440</v>
      </c>
      <c r="G44" s="40"/>
      <c r="H44" s="40"/>
      <c r="I44" s="41" t="s">
        <v>39</v>
      </c>
      <c r="J44" s="41">
        <v>1</v>
      </c>
      <c r="K44" s="41">
        <v>3</v>
      </c>
      <c r="L44" s="42">
        <v>3638.42</v>
      </c>
      <c r="M44" s="43">
        <f t="shared" si="4"/>
        <v>10915.26</v>
      </c>
      <c r="N44" s="44">
        <f t="shared" si="5"/>
        <v>130983.12</v>
      </c>
    </row>
    <row r="45" spans="2:14" x14ac:dyDescent="0.25">
      <c r="B45" s="37">
        <v>3</v>
      </c>
      <c r="C45" s="38" t="s">
        <v>40</v>
      </c>
      <c r="D45" s="37" t="s">
        <v>38</v>
      </c>
      <c r="E45" s="37" t="s">
        <v>35</v>
      </c>
      <c r="F45" s="39">
        <v>1440</v>
      </c>
      <c r="G45" s="45">
        <v>78.650000000000006</v>
      </c>
      <c r="H45" s="40"/>
      <c r="I45" s="41" t="s">
        <v>39</v>
      </c>
      <c r="J45" s="41">
        <v>1</v>
      </c>
      <c r="K45" s="41">
        <v>1</v>
      </c>
      <c r="L45" s="42">
        <v>3792.66</v>
      </c>
      <c r="M45" s="43">
        <f t="shared" si="4"/>
        <v>3792.66</v>
      </c>
      <c r="N45" s="44">
        <f t="shared" si="5"/>
        <v>45511.92</v>
      </c>
    </row>
    <row r="46" spans="2:14" x14ac:dyDescent="0.25">
      <c r="B46" s="37">
        <v>4</v>
      </c>
      <c r="C46" s="38" t="s">
        <v>41</v>
      </c>
      <c r="D46" s="37" t="s">
        <v>38</v>
      </c>
      <c r="E46" s="37" t="s">
        <v>35</v>
      </c>
      <c r="F46" s="39">
        <v>1440</v>
      </c>
      <c r="G46" s="40"/>
      <c r="H46" s="46">
        <v>0.4</v>
      </c>
      <c r="I46" s="41" t="s">
        <v>39</v>
      </c>
      <c r="J46" s="41">
        <v>1</v>
      </c>
      <c r="K46" s="41">
        <v>2</v>
      </c>
      <c r="L46" s="42">
        <v>4659.6499999999996</v>
      </c>
      <c r="M46" s="43">
        <f t="shared" si="4"/>
        <v>9319.2999999999993</v>
      </c>
      <c r="N46" s="44">
        <f t="shared" si="5"/>
        <v>111831.59999999999</v>
      </c>
    </row>
    <row r="47" spans="2:14" x14ac:dyDescent="0.25">
      <c r="B47" s="37">
        <v>5</v>
      </c>
      <c r="C47" s="38" t="s">
        <v>42</v>
      </c>
      <c r="D47" s="37" t="s">
        <v>43</v>
      </c>
      <c r="E47" s="37" t="s">
        <v>35</v>
      </c>
      <c r="F47" s="39">
        <v>2144.0700000000002</v>
      </c>
      <c r="G47" s="40"/>
      <c r="H47" s="40"/>
      <c r="I47" s="41" t="s">
        <v>39</v>
      </c>
      <c r="J47" s="41">
        <v>1</v>
      </c>
      <c r="K47" s="41">
        <v>1</v>
      </c>
      <c r="L47" s="42">
        <v>4943.3500000000004</v>
      </c>
      <c r="M47" s="43">
        <f t="shared" si="4"/>
        <v>4943.3500000000004</v>
      </c>
      <c r="N47" s="44">
        <f t="shared" si="5"/>
        <v>59320.200000000004</v>
      </c>
    </row>
    <row r="48" spans="2:14" x14ac:dyDescent="0.25">
      <c r="B48" s="47">
        <v>6</v>
      </c>
      <c r="C48" s="38" t="s">
        <v>44</v>
      </c>
      <c r="D48" s="37" t="s">
        <v>45</v>
      </c>
      <c r="E48" s="37" t="s">
        <v>35</v>
      </c>
      <c r="F48" s="39">
        <v>1523.56</v>
      </c>
      <c r="G48" s="45">
        <v>109.36</v>
      </c>
      <c r="H48" s="46"/>
      <c r="I48" s="41" t="s">
        <v>39</v>
      </c>
      <c r="J48" s="41">
        <v>1</v>
      </c>
      <c r="K48" s="41">
        <v>2</v>
      </c>
      <c r="L48" s="42">
        <v>4173.95</v>
      </c>
      <c r="M48" s="43">
        <f t="shared" si="4"/>
        <v>8347.9</v>
      </c>
      <c r="N48" s="44">
        <f t="shared" si="5"/>
        <v>100174.79999999999</v>
      </c>
    </row>
    <row r="49" spans="2:14" x14ac:dyDescent="0.25">
      <c r="B49" s="37">
        <v>7</v>
      </c>
      <c r="C49" s="38" t="s">
        <v>46</v>
      </c>
      <c r="D49" s="37" t="s">
        <v>47</v>
      </c>
      <c r="E49" s="37" t="s">
        <v>35</v>
      </c>
      <c r="F49" s="39">
        <v>2149.88</v>
      </c>
      <c r="G49" s="45">
        <v>97.56</v>
      </c>
      <c r="H49" s="46"/>
      <c r="I49" s="41" t="s">
        <v>39</v>
      </c>
      <c r="J49" s="41">
        <v>1</v>
      </c>
      <c r="K49" s="41">
        <v>1</v>
      </c>
      <c r="L49" s="42">
        <v>5126.7</v>
      </c>
      <c r="M49" s="43">
        <f t="shared" si="4"/>
        <v>5126.7</v>
      </c>
      <c r="N49" s="44">
        <f t="shared" si="5"/>
        <v>61520.399999999994</v>
      </c>
    </row>
    <row r="50" spans="2:14" x14ac:dyDescent="0.25">
      <c r="B50" s="37">
        <v>8</v>
      </c>
      <c r="C50" s="38" t="s">
        <v>48</v>
      </c>
      <c r="D50" s="37" t="s">
        <v>49</v>
      </c>
      <c r="E50" s="37" t="s">
        <v>35</v>
      </c>
      <c r="F50" s="39">
        <v>1794.48</v>
      </c>
      <c r="G50" s="45">
        <v>97.88</v>
      </c>
      <c r="H50" s="40"/>
      <c r="I50" s="41" t="s">
        <v>50</v>
      </c>
      <c r="J50" s="41">
        <v>2</v>
      </c>
      <c r="K50" s="41">
        <v>1</v>
      </c>
      <c r="L50" s="42">
        <v>4386.25</v>
      </c>
      <c r="M50" s="43">
        <f>L50*J50</f>
        <v>8772.5</v>
      </c>
      <c r="N50" s="44">
        <f t="shared" si="5"/>
        <v>105270</v>
      </c>
    </row>
    <row r="51" spans="2:14" x14ac:dyDescent="0.25">
      <c r="B51" s="37">
        <v>9</v>
      </c>
      <c r="C51" s="38" t="s">
        <v>51</v>
      </c>
      <c r="D51" s="37" t="s">
        <v>49</v>
      </c>
      <c r="E51" s="37" t="s">
        <v>35</v>
      </c>
      <c r="F51" s="39">
        <v>1794.48</v>
      </c>
      <c r="G51" s="45">
        <v>97.88</v>
      </c>
      <c r="H51" s="40"/>
      <c r="I51" s="41" t="s">
        <v>50</v>
      </c>
      <c r="J51" s="41">
        <v>2</v>
      </c>
      <c r="K51" s="41">
        <v>1</v>
      </c>
      <c r="L51" s="42">
        <v>5068.22</v>
      </c>
      <c r="M51" s="43">
        <f>L51*J51</f>
        <v>10136.44</v>
      </c>
      <c r="N51" s="44">
        <f t="shared" si="5"/>
        <v>121637.28</v>
      </c>
    </row>
    <row r="52" spans="2:14" ht="13.9" customHeight="1" x14ac:dyDescent="0.25">
      <c r="B52" s="73" t="s">
        <v>52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48">
        <f>SUM(M43:M51)</f>
        <v>69218.67</v>
      </c>
      <c r="N52" s="48">
        <f>SUM(N43:N51)</f>
        <v>830624.04</v>
      </c>
    </row>
    <row r="54" spans="2:14" x14ac:dyDescent="0.25">
      <c r="B54" s="72" t="str">
        <f>'Resumo do Contrato'!B8</f>
        <v>APOSTILAMENTO 004.2023-REPACTUAÇÃO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</row>
    <row r="55" spans="2:14" ht="38.25" x14ac:dyDescent="0.25">
      <c r="B55" s="33" t="s">
        <v>20</v>
      </c>
      <c r="C55" s="33" t="s">
        <v>21</v>
      </c>
      <c r="D55" s="34" t="s">
        <v>22</v>
      </c>
      <c r="E55" s="34" t="s">
        <v>23</v>
      </c>
      <c r="F55" s="35" t="s">
        <v>24</v>
      </c>
      <c r="G55" s="35" t="s">
        <v>25</v>
      </c>
      <c r="H55" s="35" t="s">
        <v>26</v>
      </c>
      <c r="I55" s="36" t="s">
        <v>27</v>
      </c>
      <c r="J55" s="36" t="s">
        <v>28</v>
      </c>
      <c r="K55" s="35" t="s">
        <v>29</v>
      </c>
      <c r="L55" s="35" t="s">
        <v>30</v>
      </c>
      <c r="M55" s="35" t="s">
        <v>31</v>
      </c>
      <c r="N55" s="35" t="s">
        <v>32</v>
      </c>
    </row>
    <row r="56" spans="2:14" x14ac:dyDescent="0.25">
      <c r="B56" s="37">
        <v>1</v>
      </c>
      <c r="C56" s="38" t="s">
        <v>33</v>
      </c>
      <c r="D56" s="37" t="s">
        <v>34</v>
      </c>
      <c r="E56" s="37" t="s">
        <v>35</v>
      </c>
      <c r="F56" s="39">
        <v>1788.66</v>
      </c>
      <c r="G56" s="40"/>
      <c r="H56" s="40"/>
      <c r="I56" s="41" t="s">
        <v>36</v>
      </c>
      <c r="J56" s="41">
        <v>1</v>
      </c>
      <c r="K56" s="41">
        <v>2</v>
      </c>
      <c r="L56" s="42">
        <v>3932.28</v>
      </c>
      <c r="M56" s="43">
        <f t="shared" ref="M56:M62" si="6">L56*K56</f>
        <v>7864.56</v>
      </c>
      <c r="N56" s="44">
        <f t="shared" ref="N56:N64" si="7">M56*12</f>
        <v>94374.720000000001</v>
      </c>
    </row>
    <row r="57" spans="2:14" x14ac:dyDescent="0.25">
      <c r="B57" s="37">
        <v>2</v>
      </c>
      <c r="C57" s="38" t="s">
        <v>37</v>
      </c>
      <c r="D57" s="37" t="s">
        <v>38</v>
      </c>
      <c r="E57" s="37" t="s">
        <v>35</v>
      </c>
      <c r="F57" s="39">
        <v>1440</v>
      </c>
      <c r="G57" s="40"/>
      <c r="H57" s="40"/>
      <c r="I57" s="41" t="s">
        <v>39</v>
      </c>
      <c r="J57" s="41">
        <v>1</v>
      </c>
      <c r="K57" s="41">
        <v>3</v>
      </c>
      <c r="L57" s="42">
        <v>3638.42</v>
      </c>
      <c r="M57" s="43">
        <f t="shared" si="6"/>
        <v>10915.26</v>
      </c>
      <c r="N57" s="44">
        <f t="shared" si="7"/>
        <v>130983.12</v>
      </c>
    </row>
    <row r="58" spans="2:14" x14ac:dyDescent="0.25">
      <c r="B58" s="37">
        <v>3</v>
      </c>
      <c r="C58" s="38" t="s">
        <v>40</v>
      </c>
      <c r="D58" s="37" t="s">
        <v>38</v>
      </c>
      <c r="E58" s="37" t="s">
        <v>35</v>
      </c>
      <c r="F58" s="39">
        <v>1440</v>
      </c>
      <c r="G58" s="45">
        <v>78.650000000000006</v>
      </c>
      <c r="H58" s="40"/>
      <c r="I58" s="41" t="s">
        <v>39</v>
      </c>
      <c r="J58" s="41">
        <v>1</v>
      </c>
      <c r="K58" s="41">
        <v>1</v>
      </c>
      <c r="L58" s="42">
        <v>3792.66</v>
      </c>
      <c r="M58" s="43">
        <f t="shared" si="6"/>
        <v>3792.66</v>
      </c>
      <c r="N58" s="44">
        <f t="shared" si="7"/>
        <v>45511.92</v>
      </c>
    </row>
    <row r="59" spans="2:14" x14ac:dyDescent="0.25">
      <c r="B59" s="37">
        <v>4</v>
      </c>
      <c r="C59" s="38" t="s">
        <v>41</v>
      </c>
      <c r="D59" s="37" t="s">
        <v>38</v>
      </c>
      <c r="E59" s="37" t="s">
        <v>35</v>
      </c>
      <c r="F59" s="39">
        <v>1440</v>
      </c>
      <c r="G59" s="40"/>
      <c r="H59" s="46">
        <v>0.4</v>
      </c>
      <c r="I59" s="41" t="s">
        <v>39</v>
      </c>
      <c r="J59" s="41">
        <v>1</v>
      </c>
      <c r="K59" s="41">
        <v>2</v>
      </c>
      <c r="L59" s="42">
        <v>4673.7700000000004</v>
      </c>
      <c r="M59" s="43">
        <f t="shared" si="6"/>
        <v>9347.5400000000009</v>
      </c>
      <c r="N59" s="44">
        <f t="shared" si="7"/>
        <v>112170.48000000001</v>
      </c>
    </row>
    <row r="60" spans="2:14" x14ac:dyDescent="0.25">
      <c r="B60" s="37">
        <v>5</v>
      </c>
      <c r="C60" s="38" t="s">
        <v>42</v>
      </c>
      <c r="D60" s="37" t="s">
        <v>43</v>
      </c>
      <c r="E60" s="37" t="s">
        <v>35</v>
      </c>
      <c r="F60" s="39">
        <v>2144.0700000000002</v>
      </c>
      <c r="G60" s="40"/>
      <c r="H60" s="40"/>
      <c r="I60" s="41" t="s">
        <v>39</v>
      </c>
      <c r="J60" s="41">
        <v>1</v>
      </c>
      <c r="K60" s="41">
        <v>1</v>
      </c>
      <c r="L60" s="42">
        <v>4943.3500000000004</v>
      </c>
      <c r="M60" s="43">
        <f t="shared" si="6"/>
        <v>4943.3500000000004</v>
      </c>
      <c r="N60" s="44">
        <f t="shared" si="7"/>
        <v>59320.200000000004</v>
      </c>
    </row>
    <row r="61" spans="2:14" x14ac:dyDescent="0.25">
      <c r="B61" s="47">
        <v>6</v>
      </c>
      <c r="C61" s="38" t="s">
        <v>44</v>
      </c>
      <c r="D61" s="37" t="s">
        <v>45</v>
      </c>
      <c r="E61" s="37" t="s">
        <v>35</v>
      </c>
      <c r="F61" s="39">
        <v>1523.56</v>
      </c>
      <c r="G61" s="45">
        <v>109.36</v>
      </c>
      <c r="H61" s="46"/>
      <c r="I61" s="41" t="s">
        <v>39</v>
      </c>
      <c r="J61" s="41">
        <v>1</v>
      </c>
      <c r="K61" s="41">
        <v>2</v>
      </c>
      <c r="L61" s="42">
        <v>4173.95</v>
      </c>
      <c r="M61" s="43">
        <f t="shared" si="6"/>
        <v>8347.9</v>
      </c>
      <c r="N61" s="44">
        <f t="shared" si="7"/>
        <v>100174.79999999999</v>
      </c>
    </row>
    <row r="62" spans="2:14" x14ac:dyDescent="0.25">
      <c r="B62" s="37">
        <v>7</v>
      </c>
      <c r="C62" s="38" t="s">
        <v>46</v>
      </c>
      <c r="D62" s="37" t="s">
        <v>47</v>
      </c>
      <c r="E62" s="37" t="s">
        <v>35</v>
      </c>
      <c r="F62" s="39">
        <v>2149.88</v>
      </c>
      <c r="G62" s="45">
        <v>97.56</v>
      </c>
      <c r="H62" s="46"/>
      <c r="I62" s="41" t="s">
        <v>39</v>
      </c>
      <c r="J62" s="41">
        <v>1</v>
      </c>
      <c r="K62" s="41">
        <v>1</v>
      </c>
      <c r="L62" s="42">
        <v>5126.7</v>
      </c>
      <c r="M62" s="43">
        <f t="shared" si="6"/>
        <v>5126.7</v>
      </c>
      <c r="N62" s="44">
        <f t="shared" si="7"/>
        <v>61520.399999999994</v>
      </c>
    </row>
    <row r="63" spans="2:14" x14ac:dyDescent="0.25">
      <c r="B63" s="37">
        <v>8</v>
      </c>
      <c r="C63" s="38" t="s">
        <v>48</v>
      </c>
      <c r="D63" s="37" t="s">
        <v>49</v>
      </c>
      <c r="E63" s="37" t="s">
        <v>35</v>
      </c>
      <c r="F63" s="39">
        <v>1794.48</v>
      </c>
      <c r="G63" s="45">
        <v>97.88</v>
      </c>
      <c r="H63" s="40"/>
      <c r="I63" s="41" t="s">
        <v>50</v>
      </c>
      <c r="J63" s="41">
        <v>2</v>
      </c>
      <c r="K63" s="41">
        <v>1</v>
      </c>
      <c r="L63" s="42">
        <v>4386.25</v>
      </c>
      <c r="M63" s="43">
        <f>L63*J63</f>
        <v>8772.5</v>
      </c>
      <c r="N63" s="44">
        <f t="shared" si="7"/>
        <v>105270</v>
      </c>
    </row>
    <row r="64" spans="2:14" x14ac:dyDescent="0.25">
      <c r="B64" s="37">
        <v>9</v>
      </c>
      <c r="C64" s="38" t="s">
        <v>51</v>
      </c>
      <c r="D64" s="37" t="s">
        <v>49</v>
      </c>
      <c r="E64" s="37" t="s">
        <v>35</v>
      </c>
      <c r="F64" s="39">
        <v>1794.48</v>
      </c>
      <c r="G64" s="45">
        <v>97.88</v>
      </c>
      <c r="H64" s="40"/>
      <c r="I64" s="41" t="s">
        <v>50</v>
      </c>
      <c r="J64" s="41">
        <v>2</v>
      </c>
      <c r="K64" s="41">
        <v>1</v>
      </c>
      <c r="L64" s="42">
        <v>5068.22</v>
      </c>
      <c r="M64" s="43">
        <f>L64*J64</f>
        <v>10136.44</v>
      </c>
      <c r="N64" s="44">
        <f t="shared" si="7"/>
        <v>121637.28</v>
      </c>
    </row>
    <row r="65" spans="2:14" ht="13.9" customHeight="1" x14ac:dyDescent="0.25">
      <c r="B65" s="73" t="s">
        <v>52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48">
        <f>SUM(M56:M64)</f>
        <v>69246.91</v>
      </c>
      <c r="N65" s="48">
        <f>SUM(N56:N64)</f>
        <v>830962.92</v>
      </c>
    </row>
    <row r="67" spans="2:14" x14ac:dyDescent="0.25">
      <c r="B67" s="72" t="str">
        <f>'Resumo do Contrato'!B9</f>
        <v>ADITIVO 001/2023</v>
      </c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</row>
    <row r="68" spans="2:14" ht="38.25" x14ac:dyDescent="0.25">
      <c r="B68" s="33" t="s">
        <v>20</v>
      </c>
      <c r="C68" s="33" t="s">
        <v>21</v>
      </c>
      <c r="D68" s="34" t="s">
        <v>22</v>
      </c>
      <c r="E68" s="34" t="s">
        <v>23</v>
      </c>
      <c r="F68" s="35" t="s">
        <v>24</v>
      </c>
      <c r="G68" s="35" t="s">
        <v>25</v>
      </c>
      <c r="H68" s="35" t="s">
        <v>26</v>
      </c>
      <c r="I68" s="36" t="s">
        <v>27</v>
      </c>
      <c r="J68" s="36" t="s">
        <v>28</v>
      </c>
      <c r="K68" s="35" t="s">
        <v>29</v>
      </c>
      <c r="L68" s="35" t="s">
        <v>30</v>
      </c>
      <c r="M68" s="35" t="s">
        <v>31</v>
      </c>
      <c r="N68" s="35" t="s">
        <v>32</v>
      </c>
    </row>
    <row r="69" spans="2:14" x14ac:dyDescent="0.25">
      <c r="B69" s="37">
        <v>1</v>
      </c>
      <c r="C69" s="38" t="s">
        <v>33</v>
      </c>
      <c r="D69" s="37" t="s">
        <v>34</v>
      </c>
      <c r="E69" s="37" t="s">
        <v>35</v>
      </c>
      <c r="F69" s="39">
        <v>1788.66</v>
      </c>
      <c r="G69" s="40"/>
      <c r="H69" s="40"/>
      <c r="I69" s="41" t="s">
        <v>36</v>
      </c>
      <c r="J69" s="41">
        <v>1</v>
      </c>
      <c r="K69" s="41">
        <v>2</v>
      </c>
      <c r="L69" s="42">
        <v>3932.28</v>
      </c>
      <c r="M69" s="43">
        <f t="shared" ref="M69:M75" si="8">L69*K69</f>
        <v>7864.56</v>
      </c>
      <c r="N69" s="44">
        <f t="shared" ref="N69:N77" si="9">M69*12</f>
        <v>94374.720000000001</v>
      </c>
    </row>
    <row r="70" spans="2:14" x14ac:dyDescent="0.25">
      <c r="B70" s="37">
        <v>2</v>
      </c>
      <c r="C70" s="38" t="s">
        <v>37</v>
      </c>
      <c r="D70" s="37" t="s">
        <v>38</v>
      </c>
      <c r="E70" s="37" t="s">
        <v>35</v>
      </c>
      <c r="F70" s="39">
        <v>1440</v>
      </c>
      <c r="G70" s="40"/>
      <c r="H70" s="40"/>
      <c r="I70" s="41" t="s">
        <v>39</v>
      </c>
      <c r="J70" s="41">
        <v>1</v>
      </c>
      <c r="K70" s="41">
        <v>3</v>
      </c>
      <c r="L70" s="42">
        <v>3638.42</v>
      </c>
      <c r="M70" s="43">
        <f t="shared" si="8"/>
        <v>10915.26</v>
      </c>
      <c r="N70" s="44">
        <f t="shared" si="9"/>
        <v>130983.12</v>
      </c>
    </row>
    <row r="71" spans="2:14" x14ac:dyDescent="0.25">
      <c r="B71" s="37">
        <v>3</v>
      </c>
      <c r="C71" s="38" t="s">
        <v>40</v>
      </c>
      <c r="D71" s="37" t="s">
        <v>38</v>
      </c>
      <c r="E71" s="37" t="s">
        <v>35</v>
      </c>
      <c r="F71" s="39">
        <v>1440</v>
      </c>
      <c r="G71" s="45">
        <v>78.650000000000006</v>
      </c>
      <c r="H71" s="40"/>
      <c r="I71" s="41" t="s">
        <v>39</v>
      </c>
      <c r="J71" s="41">
        <v>1</v>
      </c>
      <c r="K71" s="41">
        <v>1</v>
      </c>
      <c r="L71" s="42">
        <v>3792.66</v>
      </c>
      <c r="M71" s="43">
        <f t="shared" si="8"/>
        <v>3792.66</v>
      </c>
      <c r="N71" s="44">
        <f t="shared" si="9"/>
        <v>45511.92</v>
      </c>
    </row>
    <row r="72" spans="2:14" x14ac:dyDescent="0.25">
      <c r="B72" s="37">
        <v>4</v>
      </c>
      <c r="C72" s="38" t="s">
        <v>41</v>
      </c>
      <c r="D72" s="37" t="s">
        <v>38</v>
      </c>
      <c r="E72" s="37" t="s">
        <v>35</v>
      </c>
      <c r="F72" s="39">
        <v>1440</v>
      </c>
      <c r="G72" s="40"/>
      <c r="H72" s="46">
        <v>0.4</v>
      </c>
      <c r="I72" s="41" t="s">
        <v>39</v>
      </c>
      <c r="J72" s="41">
        <v>1</v>
      </c>
      <c r="K72" s="41">
        <v>3</v>
      </c>
      <c r="L72" s="42">
        <v>4673.7700000000004</v>
      </c>
      <c r="M72" s="43">
        <f t="shared" si="8"/>
        <v>14021.310000000001</v>
      </c>
      <c r="N72" s="44">
        <f t="shared" si="9"/>
        <v>168255.72000000003</v>
      </c>
    </row>
    <row r="73" spans="2:14" x14ac:dyDescent="0.25">
      <c r="B73" s="37">
        <v>5</v>
      </c>
      <c r="C73" s="38" t="s">
        <v>42</v>
      </c>
      <c r="D73" s="37" t="s">
        <v>43</v>
      </c>
      <c r="E73" s="37" t="s">
        <v>35</v>
      </c>
      <c r="F73" s="39">
        <v>2144.0700000000002</v>
      </c>
      <c r="G73" s="40"/>
      <c r="H73" s="40"/>
      <c r="I73" s="41" t="s">
        <v>39</v>
      </c>
      <c r="J73" s="41">
        <v>1</v>
      </c>
      <c r="K73" s="41">
        <v>1</v>
      </c>
      <c r="L73" s="42">
        <v>4943.3500000000004</v>
      </c>
      <c r="M73" s="43">
        <f t="shared" si="8"/>
        <v>4943.3500000000004</v>
      </c>
      <c r="N73" s="44">
        <f t="shared" si="9"/>
        <v>59320.200000000004</v>
      </c>
    </row>
    <row r="74" spans="2:14" x14ac:dyDescent="0.25">
      <c r="B74" s="47">
        <v>6</v>
      </c>
      <c r="C74" s="38" t="s">
        <v>44</v>
      </c>
      <c r="D74" s="37" t="s">
        <v>45</v>
      </c>
      <c r="E74" s="37" t="s">
        <v>35</v>
      </c>
      <c r="F74" s="39">
        <v>1523.56</v>
      </c>
      <c r="G74" s="45">
        <v>109.36</v>
      </c>
      <c r="H74" s="46"/>
      <c r="I74" s="41" t="s">
        <v>39</v>
      </c>
      <c r="J74" s="41">
        <v>1</v>
      </c>
      <c r="K74" s="41">
        <v>2</v>
      </c>
      <c r="L74" s="42">
        <v>4173.95</v>
      </c>
      <c r="M74" s="43">
        <f t="shared" si="8"/>
        <v>8347.9</v>
      </c>
      <c r="N74" s="44">
        <f t="shared" si="9"/>
        <v>100174.79999999999</v>
      </c>
    </row>
    <row r="75" spans="2:14" x14ac:dyDescent="0.25">
      <c r="B75" s="37">
        <v>7</v>
      </c>
      <c r="C75" s="38" t="s">
        <v>46</v>
      </c>
      <c r="D75" s="37" t="s">
        <v>47</v>
      </c>
      <c r="E75" s="37" t="s">
        <v>35</v>
      </c>
      <c r="F75" s="39">
        <v>2149.88</v>
      </c>
      <c r="G75" s="45">
        <v>97.56</v>
      </c>
      <c r="H75" s="46"/>
      <c r="I75" s="41" t="s">
        <v>39</v>
      </c>
      <c r="J75" s="41">
        <v>1</v>
      </c>
      <c r="K75" s="41">
        <v>1</v>
      </c>
      <c r="L75" s="42">
        <v>5126.7</v>
      </c>
      <c r="M75" s="43">
        <f t="shared" si="8"/>
        <v>5126.7</v>
      </c>
      <c r="N75" s="44">
        <f t="shared" si="9"/>
        <v>61520.399999999994</v>
      </c>
    </row>
    <row r="76" spans="2:14" x14ac:dyDescent="0.25">
      <c r="B76" s="37">
        <v>8</v>
      </c>
      <c r="C76" s="38" t="s">
        <v>48</v>
      </c>
      <c r="D76" s="37" t="s">
        <v>49</v>
      </c>
      <c r="E76" s="37" t="s">
        <v>35</v>
      </c>
      <c r="F76" s="39">
        <v>1794.48</v>
      </c>
      <c r="G76" s="45">
        <v>97.88</v>
      </c>
      <c r="H76" s="40"/>
      <c r="I76" s="41" t="s">
        <v>50</v>
      </c>
      <c r="J76" s="41">
        <v>2</v>
      </c>
      <c r="K76" s="41">
        <v>1</v>
      </c>
      <c r="L76" s="42">
        <v>4386.25</v>
      </c>
      <c r="M76" s="43">
        <f>L76*J76</f>
        <v>8772.5</v>
      </c>
      <c r="N76" s="44">
        <f t="shared" si="9"/>
        <v>105270</v>
      </c>
    </row>
    <row r="77" spans="2:14" x14ac:dyDescent="0.25">
      <c r="B77" s="37">
        <v>9</v>
      </c>
      <c r="C77" s="38" t="s">
        <v>51</v>
      </c>
      <c r="D77" s="37" t="s">
        <v>49</v>
      </c>
      <c r="E77" s="37" t="s">
        <v>35</v>
      </c>
      <c r="F77" s="39">
        <v>1794.48</v>
      </c>
      <c r="G77" s="45">
        <v>97.88</v>
      </c>
      <c r="H77" s="40"/>
      <c r="I77" s="41" t="s">
        <v>50</v>
      </c>
      <c r="J77" s="41">
        <v>2</v>
      </c>
      <c r="K77" s="41">
        <v>1</v>
      </c>
      <c r="L77" s="42">
        <v>5068.22</v>
      </c>
      <c r="M77" s="43">
        <f>L77*J77</f>
        <v>10136.44</v>
      </c>
      <c r="N77" s="44">
        <f t="shared" si="9"/>
        <v>121637.28</v>
      </c>
    </row>
    <row r="78" spans="2:14" x14ac:dyDescent="0.25">
      <c r="B78" s="73" t="s">
        <v>52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48">
        <f>SUM(M69:M77)</f>
        <v>73920.679999999993</v>
      </c>
      <c r="N78" s="48">
        <f>SUM(N69:N77)</f>
        <v>887048.16</v>
      </c>
    </row>
    <row r="80" spans="2:14" x14ac:dyDescent="0.25">
      <c r="B80" s="72" t="str">
        <f>'Resumo do Contrato'!B10</f>
        <v>ADITIVO 002/2023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</row>
    <row r="81" spans="2:14" ht="38.25" x14ac:dyDescent="0.25">
      <c r="B81" s="33" t="s">
        <v>20</v>
      </c>
      <c r="C81" s="33" t="s">
        <v>21</v>
      </c>
      <c r="D81" s="34" t="s">
        <v>22</v>
      </c>
      <c r="E81" s="34" t="s">
        <v>23</v>
      </c>
      <c r="F81" s="35" t="s">
        <v>24</v>
      </c>
      <c r="G81" s="35" t="s">
        <v>25</v>
      </c>
      <c r="H81" s="35" t="s">
        <v>26</v>
      </c>
      <c r="I81" s="36" t="s">
        <v>27</v>
      </c>
      <c r="J81" s="36" t="s">
        <v>28</v>
      </c>
      <c r="K81" s="35" t="s">
        <v>29</v>
      </c>
      <c r="L81" s="35" t="s">
        <v>30</v>
      </c>
      <c r="M81" s="35" t="s">
        <v>31</v>
      </c>
      <c r="N81" s="35" t="s">
        <v>32</v>
      </c>
    </row>
    <row r="82" spans="2:14" x14ac:dyDescent="0.25">
      <c r="B82" s="37">
        <v>1</v>
      </c>
      <c r="C82" s="38" t="s">
        <v>33</v>
      </c>
      <c r="D82" s="37" t="s">
        <v>34</v>
      </c>
      <c r="E82" s="37" t="s">
        <v>35</v>
      </c>
      <c r="F82" s="39">
        <v>1788.66</v>
      </c>
      <c r="G82" s="40"/>
      <c r="H82" s="40"/>
      <c r="I82" s="41" t="s">
        <v>36</v>
      </c>
      <c r="J82" s="41">
        <v>1</v>
      </c>
      <c r="K82" s="41">
        <v>2</v>
      </c>
      <c r="L82" s="42">
        <v>3932.28</v>
      </c>
      <c r="M82" s="43">
        <f t="shared" ref="M82:M88" si="10">L82*K82</f>
        <v>7864.56</v>
      </c>
      <c r="N82" s="44">
        <f t="shared" ref="N82:N90" si="11">M82*12</f>
        <v>94374.720000000001</v>
      </c>
    </row>
    <row r="83" spans="2:14" x14ac:dyDescent="0.25">
      <c r="B83" s="37">
        <v>2</v>
      </c>
      <c r="C83" s="38" t="s">
        <v>37</v>
      </c>
      <c r="D83" s="37" t="s">
        <v>38</v>
      </c>
      <c r="E83" s="37" t="s">
        <v>35</v>
      </c>
      <c r="F83" s="39">
        <v>1440</v>
      </c>
      <c r="G83" s="40"/>
      <c r="H83" s="40"/>
      <c r="I83" s="41" t="s">
        <v>39</v>
      </c>
      <c r="J83" s="41">
        <v>1</v>
      </c>
      <c r="K83" s="41">
        <v>3</v>
      </c>
      <c r="L83" s="42">
        <v>3638.42</v>
      </c>
      <c r="M83" s="43">
        <f t="shared" si="10"/>
        <v>10915.26</v>
      </c>
      <c r="N83" s="44">
        <f t="shared" si="11"/>
        <v>130983.12</v>
      </c>
    </row>
    <row r="84" spans="2:14" x14ac:dyDescent="0.25">
      <c r="B84" s="37">
        <v>3</v>
      </c>
      <c r="C84" s="38" t="s">
        <v>40</v>
      </c>
      <c r="D84" s="37" t="s">
        <v>38</v>
      </c>
      <c r="E84" s="37" t="s">
        <v>35</v>
      </c>
      <c r="F84" s="39">
        <v>1440</v>
      </c>
      <c r="G84" s="45">
        <v>78.650000000000006</v>
      </c>
      <c r="H84" s="40"/>
      <c r="I84" s="41" t="s">
        <v>39</v>
      </c>
      <c r="J84" s="41">
        <v>1</v>
      </c>
      <c r="K84" s="41">
        <v>1</v>
      </c>
      <c r="L84" s="42">
        <v>3792.66</v>
      </c>
      <c r="M84" s="43">
        <f t="shared" si="10"/>
        <v>3792.66</v>
      </c>
      <c r="N84" s="44">
        <f t="shared" si="11"/>
        <v>45511.92</v>
      </c>
    </row>
    <row r="85" spans="2:14" x14ac:dyDescent="0.25">
      <c r="B85" s="37">
        <v>4</v>
      </c>
      <c r="C85" s="38" t="s">
        <v>41</v>
      </c>
      <c r="D85" s="37" t="s">
        <v>38</v>
      </c>
      <c r="E85" s="37" t="s">
        <v>35</v>
      </c>
      <c r="F85" s="39">
        <v>1440</v>
      </c>
      <c r="G85" s="40"/>
      <c r="H85" s="46">
        <v>0.4</v>
      </c>
      <c r="I85" s="41" t="s">
        <v>39</v>
      </c>
      <c r="J85" s="41">
        <v>1</v>
      </c>
      <c r="K85" s="41">
        <v>3</v>
      </c>
      <c r="L85" s="42">
        <v>4673.7700000000004</v>
      </c>
      <c r="M85" s="43">
        <f t="shared" si="10"/>
        <v>14021.310000000001</v>
      </c>
      <c r="N85" s="44">
        <f t="shared" si="11"/>
        <v>168255.72000000003</v>
      </c>
    </row>
    <row r="86" spans="2:14" x14ac:dyDescent="0.25">
      <c r="B86" s="37">
        <v>5</v>
      </c>
      <c r="C86" s="38" t="s">
        <v>42</v>
      </c>
      <c r="D86" s="37" t="s">
        <v>43</v>
      </c>
      <c r="E86" s="37" t="s">
        <v>35</v>
      </c>
      <c r="F86" s="39">
        <v>2144.0700000000002</v>
      </c>
      <c r="G86" s="40"/>
      <c r="H86" s="40"/>
      <c r="I86" s="41" t="s">
        <v>39</v>
      </c>
      <c r="J86" s="41">
        <v>1</v>
      </c>
      <c r="K86" s="41">
        <v>1</v>
      </c>
      <c r="L86" s="42">
        <v>4943.3500000000004</v>
      </c>
      <c r="M86" s="43">
        <f t="shared" si="10"/>
        <v>4943.3500000000004</v>
      </c>
      <c r="N86" s="44">
        <f t="shared" si="11"/>
        <v>59320.200000000004</v>
      </c>
    </row>
    <row r="87" spans="2:14" x14ac:dyDescent="0.25">
      <c r="B87" s="47">
        <v>6</v>
      </c>
      <c r="C87" s="38" t="s">
        <v>44</v>
      </c>
      <c r="D87" s="37" t="s">
        <v>45</v>
      </c>
      <c r="E87" s="37" t="s">
        <v>35</v>
      </c>
      <c r="F87" s="39">
        <v>1523.56</v>
      </c>
      <c r="G87" s="45">
        <v>109.36</v>
      </c>
      <c r="H87" s="46"/>
      <c r="I87" s="41" t="s">
        <v>39</v>
      </c>
      <c r="J87" s="41">
        <v>1</v>
      </c>
      <c r="K87" s="41">
        <v>2</v>
      </c>
      <c r="L87" s="42">
        <v>4173.95</v>
      </c>
      <c r="M87" s="43">
        <f t="shared" si="10"/>
        <v>8347.9</v>
      </c>
      <c r="N87" s="44">
        <f t="shared" si="11"/>
        <v>100174.79999999999</v>
      </c>
    </row>
    <row r="88" spans="2:14" x14ac:dyDescent="0.25">
      <c r="B88" s="37">
        <v>7</v>
      </c>
      <c r="C88" s="38" t="s">
        <v>46</v>
      </c>
      <c r="D88" s="37" t="s">
        <v>47</v>
      </c>
      <c r="E88" s="37" t="s">
        <v>35</v>
      </c>
      <c r="F88" s="39">
        <v>2149.88</v>
      </c>
      <c r="G88" s="45">
        <v>97.56</v>
      </c>
      <c r="H88" s="46"/>
      <c r="I88" s="41" t="s">
        <v>39</v>
      </c>
      <c r="J88" s="41">
        <v>1</v>
      </c>
      <c r="K88" s="41">
        <v>1</v>
      </c>
      <c r="L88" s="42">
        <v>5126.7</v>
      </c>
      <c r="M88" s="43">
        <f t="shared" si="10"/>
        <v>5126.7</v>
      </c>
      <c r="N88" s="44">
        <f t="shared" si="11"/>
        <v>61520.399999999994</v>
      </c>
    </row>
    <row r="89" spans="2:14" x14ac:dyDescent="0.25">
      <c r="B89" s="37">
        <v>8</v>
      </c>
      <c r="C89" s="38" t="s">
        <v>48</v>
      </c>
      <c r="D89" s="37" t="s">
        <v>49</v>
      </c>
      <c r="E89" s="37" t="s">
        <v>35</v>
      </c>
      <c r="F89" s="39">
        <v>1794.48</v>
      </c>
      <c r="G89" s="45">
        <v>97.88</v>
      </c>
      <c r="H89" s="40"/>
      <c r="I89" s="41" t="s">
        <v>50</v>
      </c>
      <c r="J89" s="41">
        <v>2</v>
      </c>
      <c r="K89" s="41">
        <v>1</v>
      </c>
      <c r="L89" s="42">
        <v>4386.25</v>
      </c>
      <c r="M89" s="43">
        <f>L89*J89</f>
        <v>8772.5</v>
      </c>
      <c r="N89" s="44">
        <f t="shared" si="11"/>
        <v>105270</v>
      </c>
    </row>
    <row r="90" spans="2:14" x14ac:dyDescent="0.25">
      <c r="B90" s="37">
        <v>9</v>
      </c>
      <c r="C90" s="38" t="s">
        <v>51</v>
      </c>
      <c r="D90" s="37" t="s">
        <v>49</v>
      </c>
      <c r="E90" s="37" t="s">
        <v>35</v>
      </c>
      <c r="F90" s="39">
        <v>1794.48</v>
      </c>
      <c r="G90" s="45">
        <v>97.88</v>
      </c>
      <c r="H90" s="40"/>
      <c r="I90" s="41" t="s">
        <v>50</v>
      </c>
      <c r="J90" s="41">
        <v>2</v>
      </c>
      <c r="K90" s="41">
        <v>1</v>
      </c>
      <c r="L90" s="42">
        <v>5068.22</v>
      </c>
      <c r="M90" s="43">
        <f>L90*J90</f>
        <v>10136.44</v>
      </c>
      <c r="N90" s="44">
        <f t="shared" si="11"/>
        <v>121637.28</v>
      </c>
    </row>
    <row r="91" spans="2:14" x14ac:dyDescent="0.25">
      <c r="B91" s="73" t="s">
        <v>52</v>
      </c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48">
        <f>SUM(M82:M90)</f>
        <v>73920.679999999993</v>
      </c>
      <c r="N91" s="48">
        <f>SUM(N82:N90)</f>
        <v>887048.16</v>
      </c>
    </row>
    <row r="137" spans="10:10" x14ac:dyDescent="0.25">
      <c r="J137" s="32">
        <f>SUM(J106:J136)</f>
        <v>0</v>
      </c>
    </row>
  </sheetData>
  <mergeCells count="14">
    <mergeCell ref="B80:N80"/>
    <mergeCell ref="B91:L91"/>
    <mergeCell ref="B2:N2"/>
    <mergeCell ref="B13:L13"/>
    <mergeCell ref="B15:N15"/>
    <mergeCell ref="B26:L26"/>
    <mergeCell ref="B28:N28"/>
    <mergeCell ref="B67:N67"/>
    <mergeCell ref="B78:L78"/>
    <mergeCell ref="B39:L39"/>
    <mergeCell ref="B41:N41"/>
    <mergeCell ref="B52:L52"/>
    <mergeCell ref="B54:N54"/>
    <mergeCell ref="B65:L6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7"/>
  <sheetViews>
    <sheetView showGridLines="0" tabSelected="1" topLeftCell="H1" zoomScale="85" zoomScaleNormal="85" workbookViewId="0">
      <selection activeCell="R26" sqref="R26"/>
    </sheetView>
  </sheetViews>
  <sheetFormatPr defaultColWidth="9.140625" defaultRowHeight="15" x14ac:dyDescent="0.25"/>
  <cols>
    <col min="1" max="1" width="4.140625" style="49" customWidth="1"/>
    <col min="2" max="2" width="11.42578125" style="49" customWidth="1"/>
    <col min="3" max="3" width="15.5703125" style="49" customWidth="1"/>
    <col min="4" max="4" width="12.85546875" style="49" customWidth="1"/>
    <col min="5" max="5" width="12.140625" style="49" customWidth="1"/>
    <col min="6" max="8" width="13.7109375" style="49" customWidth="1"/>
    <col min="9" max="13" width="13.140625" style="49" customWidth="1"/>
    <col min="14" max="16" width="13.7109375" style="49" customWidth="1"/>
    <col min="17" max="17" width="13.140625" style="49" customWidth="1"/>
    <col min="18" max="20" width="13.7109375" style="49" customWidth="1"/>
    <col min="21" max="21" width="13.42578125" style="49" bestFit="1" customWidth="1"/>
    <col min="22" max="22" width="13.85546875" style="49" bestFit="1" customWidth="1"/>
    <col min="23" max="24" width="13.7109375" style="49" bestFit="1" customWidth="1"/>
    <col min="25" max="25" width="13.42578125" style="49" bestFit="1" customWidth="1"/>
    <col min="26" max="26" width="12.85546875" style="49" bestFit="1" customWidth="1"/>
    <col min="27" max="28" width="13.7109375" style="49" bestFit="1" customWidth="1"/>
    <col min="29" max="1024" width="9.140625" style="49"/>
  </cols>
  <sheetData>
    <row r="1" spans="2:28" s="50" customFormat="1" x14ac:dyDescent="0.25"/>
    <row r="2" spans="2:28" s="50" customFormat="1" x14ac:dyDescent="0.25"/>
    <row r="3" spans="2:28" s="51" customFormat="1" x14ac:dyDescent="0.25"/>
    <row r="4" spans="2:28" s="51" customFormat="1" x14ac:dyDescent="0.25"/>
    <row r="5" spans="2:28" s="52" customFormat="1" x14ac:dyDescent="0.25">
      <c r="B5" s="76" t="str">
        <f>'Resumo do Contrato'!B3</f>
        <v>CONTRATO 067.2022</v>
      </c>
      <c r="C5" s="76"/>
      <c r="D5" s="76"/>
      <c r="E5" s="74" t="str">
        <f>'Resumo do Contrato'!B5</f>
        <v>APOSTILAMENTO 001.2023-REPACTUAÇÃO</v>
      </c>
      <c r="F5" s="74"/>
      <c r="G5" s="74"/>
      <c r="H5" s="74"/>
      <c r="I5" s="74" t="str">
        <f>'Resumo do Contrato'!B6</f>
        <v>APOSTILAMENTO 002.2023-REPACTUAÇÃO</v>
      </c>
      <c r="J5" s="74"/>
      <c r="K5" s="74"/>
      <c r="L5" s="74"/>
      <c r="M5" s="74" t="str">
        <f>'Resumo do Contrato'!B7</f>
        <v>APOSTILAMENTO 003.2023-REPACTUAÇÃO</v>
      </c>
      <c r="N5" s="74"/>
      <c r="O5" s="74"/>
      <c r="P5" s="74"/>
      <c r="Q5" s="74" t="str">
        <f>'Resumo do Contrato'!B8</f>
        <v>APOSTILAMENTO 004.2023-REPACTUAÇÃO</v>
      </c>
      <c r="R5" s="74"/>
      <c r="S5" s="74"/>
      <c r="T5" s="74"/>
      <c r="U5" s="74" t="str">
        <f>'Resumo do Contrato'!B9</f>
        <v>ADITIVO 001/2023</v>
      </c>
      <c r="V5" s="74"/>
      <c r="W5" s="74"/>
      <c r="X5" s="74"/>
      <c r="Y5" s="74" t="str">
        <f>'Resumo do Contrato'!B10</f>
        <v>ADITIVO 002/2023</v>
      </c>
      <c r="Z5" s="74"/>
      <c r="AA5" s="74"/>
      <c r="AB5" s="74"/>
    </row>
    <row r="6" spans="2:28" s="52" customFormat="1" x14ac:dyDescent="0.25">
      <c r="B6" s="77" t="str">
        <f>'Resumo do Contrato'!D4</f>
        <v>26/09/2022 A 25/09/2023</v>
      </c>
      <c r="C6" s="77"/>
      <c r="D6" s="77"/>
      <c r="E6" s="74" t="str">
        <f>'Resumo do Contrato'!D5</f>
        <v>A partir de 01/01/2023</v>
      </c>
      <c r="F6" s="74"/>
      <c r="G6" s="74"/>
      <c r="H6" s="74"/>
      <c r="I6" s="74" t="str">
        <f>'Resumo do Contrato'!D6</f>
        <v>A partir de 01/02/2023</v>
      </c>
      <c r="J6" s="74"/>
      <c r="K6" s="74"/>
      <c r="L6" s="74"/>
      <c r="M6" s="74" t="str">
        <f>'Resumo do Contrato'!D7</f>
        <v>A partir de 01/04/2023</v>
      </c>
      <c r="N6" s="74"/>
      <c r="O6" s="74"/>
      <c r="P6" s="74"/>
      <c r="Q6" s="74" t="str">
        <f>'Resumo do Contrato'!D8</f>
        <v>A partir de 01/05/2023</v>
      </c>
      <c r="R6" s="74"/>
      <c r="S6" s="74"/>
      <c r="T6" s="74"/>
      <c r="U6" s="74" t="str">
        <f>'Resumo do Contrato'!D9</f>
        <v>A partir de 20/06/2023</v>
      </c>
      <c r="V6" s="74"/>
      <c r="W6" s="74"/>
      <c r="X6" s="74"/>
      <c r="Y6" s="74" t="str">
        <f>'Resumo do Contrato'!D10</f>
        <v>A partir de 26/09/2023</v>
      </c>
      <c r="Z6" s="74"/>
      <c r="AA6" s="74"/>
      <c r="AB6" s="74"/>
    </row>
    <row r="7" spans="2:28" s="52" customFormat="1" x14ac:dyDescent="0.25">
      <c r="B7" s="76"/>
      <c r="C7" s="76"/>
      <c r="D7" s="76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</row>
    <row r="8" spans="2:28" s="53" customFormat="1" ht="30" x14ac:dyDescent="0.25">
      <c r="B8" s="78"/>
      <c r="C8" s="54" t="s">
        <v>53</v>
      </c>
      <c r="D8" s="54" t="s">
        <v>3</v>
      </c>
      <c r="E8" s="54" t="s">
        <v>54</v>
      </c>
      <c r="F8" s="54" t="s">
        <v>55</v>
      </c>
      <c r="G8" s="54" t="s">
        <v>56</v>
      </c>
      <c r="H8" s="55" t="s">
        <v>57</v>
      </c>
      <c r="I8" s="54" t="s">
        <v>54</v>
      </c>
      <c r="J8" s="54" t="s">
        <v>55</v>
      </c>
      <c r="K8" s="54" t="s">
        <v>56</v>
      </c>
      <c r="L8" s="55" t="s">
        <v>57</v>
      </c>
      <c r="M8" s="54" t="s">
        <v>54</v>
      </c>
      <c r="N8" s="54" t="s">
        <v>55</v>
      </c>
      <c r="O8" s="54" t="s">
        <v>56</v>
      </c>
      <c r="P8" s="55" t="s">
        <v>57</v>
      </c>
      <c r="Q8" s="54" t="s">
        <v>54</v>
      </c>
      <c r="R8" s="54" t="s">
        <v>55</v>
      </c>
      <c r="S8" s="54" t="s">
        <v>56</v>
      </c>
      <c r="T8" s="55" t="s">
        <v>57</v>
      </c>
      <c r="U8" s="54" t="s">
        <v>54</v>
      </c>
      <c r="V8" s="54" t="s">
        <v>55</v>
      </c>
      <c r="W8" s="54" t="s">
        <v>56</v>
      </c>
      <c r="X8" s="55" t="s">
        <v>57</v>
      </c>
      <c r="Y8" s="54" t="s">
        <v>54</v>
      </c>
      <c r="Z8" s="54" t="s">
        <v>55</v>
      </c>
      <c r="AA8" s="54" t="s">
        <v>56</v>
      </c>
      <c r="AB8" s="55" t="s">
        <v>57</v>
      </c>
    </row>
    <row r="9" spans="2:28" s="52" customFormat="1" x14ac:dyDescent="0.25">
      <c r="B9" s="78"/>
      <c r="C9" s="56">
        <v>64884.98</v>
      </c>
      <c r="D9" s="57">
        <f>C9*12</f>
        <v>778619.76</v>
      </c>
      <c r="E9" s="58">
        <f>'Resumo por item'!M26</f>
        <v>65026.159999999996</v>
      </c>
      <c r="F9" s="57">
        <f>E9*12</f>
        <v>780313.91999999993</v>
      </c>
      <c r="G9" s="57">
        <f>F9-D9</f>
        <v>1694.1599999999162</v>
      </c>
      <c r="H9" s="57">
        <f>G9</f>
        <v>1694.1599999999162</v>
      </c>
      <c r="I9" s="58">
        <f>'Resumo por item'!M39</f>
        <v>65445.9</v>
      </c>
      <c r="J9" s="57">
        <f>I9*12</f>
        <v>785350.8</v>
      </c>
      <c r="K9" s="57">
        <f>J9-F9</f>
        <v>5036.8800000001211</v>
      </c>
      <c r="L9" s="57">
        <f>K9</f>
        <v>5036.8800000001211</v>
      </c>
      <c r="M9" s="58">
        <f>'Resumo por item'!M52</f>
        <v>69218.67</v>
      </c>
      <c r="N9" s="57">
        <f>M9*12</f>
        <v>830624.04</v>
      </c>
      <c r="O9" s="57">
        <f>N9-J9</f>
        <v>45273.239999999991</v>
      </c>
      <c r="P9" s="57">
        <f>O9</f>
        <v>45273.239999999991</v>
      </c>
      <c r="Q9" s="58">
        <f>'Resumo por item'!M65</f>
        <v>69246.91</v>
      </c>
      <c r="R9" s="57">
        <f>Q9*12</f>
        <v>830962.92</v>
      </c>
      <c r="S9" s="57">
        <f>R9-N9</f>
        <v>338.88000000000466</v>
      </c>
      <c r="T9" s="57">
        <f>S9</f>
        <v>338.88000000000466</v>
      </c>
      <c r="U9" s="58">
        <f>'Resumo por item'!M78</f>
        <v>73920.679999999993</v>
      </c>
      <c r="V9" s="57">
        <f>U9*12</f>
        <v>887048.15999999992</v>
      </c>
      <c r="W9" s="57">
        <f>V9-R9</f>
        <v>56085.239999999874</v>
      </c>
      <c r="X9" s="57">
        <f>W9</f>
        <v>56085.239999999874</v>
      </c>
      <c r="Y9" s="58">
        <f>'Resumo por item'!M91</f>
        <v>73920.679999999993</v>
      </c>
      <c r="Z9" s="57">
        <f>Y9*12</f>
        <v>887048.15999999992</v>
      </c>
      <c r="AA9" s="57">
        <f>Z9-V9</f>
        <v>0</v>
      </c>
      <c r="AB9" s="57">
        <f>AA9</f>
        <v>0</v>
      </c>
    </row>
    <row r="10" spans="2:28" s="52" customFormat="1" x14ac:dyDescent="0.25">
      <c r="B10" s="75" t="s">
        <v>58</v>
      </c>
      <c r="C10" s="75"/>
      <c r="D10" s="60"/>
      <c r="E10" s="75" t="s">
        <v>58</v>
      </c>
      <c r="F10" s="75"/>
      <c r="G10" s="59"/>
      <c r="H10" s="61"/>
      <c r="I10" s="75" t="s">
        <v>58</v>
      </c>
      <c r="J10" s="75"/>
      <c r="K10" s="59"/>
      <c r="L10" s="61"/>
      <c r="M10" s="75" t="s">
        <v>58</v>
      </c>
      <c r="N10" s="75"/>
      <c r="O10" s="59"/>
      <c r="P10" s="61"/>
      <c r="Q10" s="75" t="s">
        <v>58</v>
      </c>
      <c r="R10" s="75"/>
      <c r="S10" s="59"/>
      <c r="T10" s="61"/>
      <c r="U10" s="75" t="s">
        <v>58</v>
      </c>
      <c r="V10" s="75"/>
      <c r="W10" s="59"/>
      <c r="X10" s="61"/>
      <c r="Y10" s="75" t="s">
        <v>58</v>
      </c>
      <c r="Z10" s="75"/>
      <c r="AA10" s="59"/>
      <c r="AB10" s="61"/>
    </row>
    <row r="11" spans="2:28" s="62" customFormat="1" x14ac:dyDescent="0.25">
      <c r="B11" s="63" t="s">
        <v>59</v>
      </c>
      <c r="C11" s="64" t="s">
        <v>60</v>
      </c>
      <c r="D11" s="65"/>
      <c r="E11" s="63" t="s">
        <v>59</v>
      </c>
      <c r="F11" s="64" t="s">
        <v>61</v>
      </c>
      <c r="G11" s="64" t="s">
        <v>60</v>
      </c>
      <c r="H11" s="64" t="s">
        <v>62</v>
      </c>
      <c r="I11" s="63" t="s">
        <v>59</v>
      </c>
      <c r="J11" s="64" t="s">
        <v>61</v>
      </c>
      <c r="K11" s="64" t="s">
        <v>60</v>
      </c>
      <c r="L11" s="64" t="s">
        <v>62</v>
      </c>
      <c r="M11" s="63" t="s">
        <v>59</v>
      </c>
      <c r="N11" s="64" t="s">
        <v>61</v>
      </c>
      <c r="O11" s="64" t="s">
        <v>60</v>
      </c>
      <c r="P11" s="64" t="s">
        <v>62</v>
      </c>
      <c r="Q11" s="63" t="s">
        <v>59</v>
      </c>
      <c r="R11" s="64" t="s">
        <v>61</v>
      </c>
      <c r="S11" s="64" t="s">
        <v>60</v>
      </c>
      <c r="T11" s="64" t="s">
        <v>62</v>
      </c>
      <c r="U11" s="63" t="s">
        <v>59</v>
      </c>
      <c r="V11" s="64" t="s">
        <v>61</v>
      </c>
      <c r="W11" s="64" t="s">
        <v>60</v>
      </c>
      <c r="X11" s="64" t="s">
        <v>62</v>
      </c>
      <c r="Y11" s="63" t="s">
        <v>59</v>
      </c>
      <c r="Z11" s="64" t="s">
        <v>61</v>
      </c>
      <c r="AA11" s="64" t="s">
        <v>60</v>
      </c>
      <c r="AB11" s="64" t="s">
        <v>62</v>
      </c>
    </row>
    <row r="12" spans="2:28" s="52" customFormat="1" x14ac:dyDescent="0.25">
      <c r="B12" s="66" t="s">
        <v>63</v>
      </c>
      <c r="C12" s="57">
        <f>D9</f>
        <v>778619.76</v>
      </c>
      <c r="E12" s="66" t="s">
        <v>63</v>
      </c>
      <c r="F12" s="67">
        <f>(H9/360)*H12</f>
        <v>1256.5019999999377</v>
      </c>
      <c r="G12" s="57">
        <f>C12+F12</f>
        <v>779876.26199999999</v>
      </c>
      <c r="H12" s="68">
        <f>_xlfn.DAYS(G17,G16)</f>
        <v>267</v>
      </c>
      <c r="I12" s="66" t="s">
        <v>63</v>
      </c>
      <c r="J12" s="67">
        <f>(L9/360)*L12</f>
        <v>3301.9546666667461</v>
      </c>
      <c r="K12" s="57">
        <f>G12+J12</f>
        <v>783178.21666666679</v>
      </c>
      <c r="L12" s="68">
        <f>_xlfn.DAYS(K17,K16)</f>
        <v>236</v>
      </c>
      <c r="M12" s="66" t="s">
        <v>63</v>
      </c>
      <c r="N12" s="67">
        <f>(P9/360)*P12</f>
        <v>22259.342999999993</v>
      </c>
      <c r="O12" s="57">
        <f>K12+N12</f>
        <v>805437.55966666678</v>
      </c>
      <c r="P12" s="68">
        <f>_xlfn.DAYS(O17,O16)</f>
        <v>177</v>
      </c>
      <c r="Q12" s="66" t="s">
        <v>63</v>
      </c>
      <c r="R12" s="67">
        <f>(T9/360)*T12</f>
        <v>138.37600000000191</v>
      </c>
      <c r="S12" s="57">
        <f>O12+R12</f>
        <v>805575.93566666683</v>
      </c>
      <c r="T12" s="68">
        <f>_xlfn.DAYS(S17,S16)</f>
        <v>147</v>
      </c>
      <c r="U12" s="66" t="s">
        <v>63</v>
      </c>
      <c r="V12" s="67">
        <f>(X9/360)*X12</f>
        <v>15111.856333333299</v>
      </c>
      <c r="W12" s="57">
        <f>S12+V12</f>
        <v>820687.79200000013</v>
      </c>
      <c r="X12" s="68">
        <f>_xlfn.DAYS(W17,W16)</f>
        <v>97</v>
      </c>
      <c r="Y12" s="66" t="s">
        <v>63</v>
      </c>
      <c r="Z12" s="67">
        <f>(AB9/360)*AB12</f>
        <v>0</v>
      </c>
      <c r="AA12" s="57">
        <f>W12+Z12</f>
        <v>820687.79200000013</v>
      </c>
      <c r="AB12" s="68">
        <f>_xlfn.DAYS(AA17,AA16)</f>
        <v>0</v>
      </c>
    </row>
    <row r="13" spans="2:28" x14ac:dyDescent="0.25">
      <c r="U13" s="52"/>
      <c r="V13" s="52"/>
      <c r="W13" s="52"/>
      <c r="X13" s="52"/>
      <c r="Y13" s="66" t="s">
        <v>70</v>
      </c>
      <c r="Z13" s="67">
        <f>(AB10/360)*AB13</f>
        <v>0</v>
      </c>
      <c r="AA13" s="57">
        <f>Z9</f>
        <v>887048.15999999992</v>
      </c>
      <c r="AB13" s="68">
        <f>_xlfn.DAYS(AA18,AA17)</f>
        <v>0</v>
      </c>
    </row>
    <row r="14" spans="2:28" x14ac:dyDescent="0.25">
      <c r="U14" s="52"/>
      <c r="V14" s="52"/>
      <c r="W14" s="52"/>
      <c r="X14" s="52"/>
      <c r="Y14" s="52"/>
      <c r="Z14" s="52"/>
      <c r="AA14" s="52"/>
      <c r="AB14" s="52"/>
    </row>
    <row r="15" spans="2:28" x14ac:dyDescent="0.25">
      <c r="U15" s="52"/>
      <c r="V15" s="52"/>
      <c r="W15" s="52"/>
      <c r="X15" s="52"/>
      <c r="Y15" s="52"/>
      <c r="Z15" s="52"/>
      <c r="AA15" s="52"/>
      <c r="AB15" s="52"/>
    </row>
    <row r="16" spans="2:28" x14ac:dyDescent="0.25">
      <c r="G16" s="69">
        <v>44927</v>
      </c>
      <c r="K16" s="69">
        <v>44958</v>
      </c>
      <c r="O16" s="69">
        <v>45017</v>
      </c>
      <c r="S16" s="69">
        <v>45047</v>
      </c>
      <c r="U16" s="52"/>
      <c r="V16" s="52"/>
      <c r="W16" s="69">
        <v>45097</v>
      </c>
      <c r="X16" s="52"/>
      <c r="Y16" s="52"/>
      <c r="Z16" s="52"/>
      <c r="AA16" s="69"/>
      <c r="AB16" s="52"/>
    </row>
    <row r="17" spans="7:28" x14ac:dyDescent="0.25">
      <c r="G17" s="69">
        <v>45194</v>
      </c>
      <c r="H17"/>
      <c r="K17" s="69">
        <v>45194</v>
      </c>
      <c r="O17" s="69">
        <v>45194</v>
      </c>
      <c r="S17" s="69">
        <v>45194</v>
      </c>
      <c r="U17" s="52"/>
      <c r="V17" s="52"/>
      <c r="W17" s="69">
        <v>45194</v>
      </c>
      <c r="X17" s="52"/>
      <c r="Y17" s="52"/>
      <c r="Z17" s="52"/>
      <c r="AA17" s="69"/>
      <c r="AB17" s="52"/>
    </row>
  </sheetData>
  <mergeCells count="29">
    <mergeCell ref="U5:X5"/>
    <mergeCell ref="U6:X6"/>
    <mergeCell ref="U7:X7"/>
    <mergeCell ref="U10:V10"/>
    <mergeCell ref="I7:L7"/>
    <mergeCell ref="M7:P7"/>
    <mergeCell ref="Q7:T7"/>
    <mergeCell ref="B8:B9"/>
    <mergeCell ref="B10:C10"/>
    <mergeCell ref="E10:F10"/>
    <mergeCell ref="I10:J10"/>
    <mergeCell ref="M10:N10"/>
    <mergeCell ref="Q10:R10"/>
    <mergeCell ref="Y5:AB5"/>
    <mergeCell ref="Y6:AB6"/>
    <mergeCell ref="Y7:AB7"/>
    <mergeCell ref="Y10:Z10"/>
    <mergeCell ref="B5:D5"/>
    <mergeCell ref="E5:H5"/>
    <mergeCell ref="I5:L5"/>
    <mergeCell ref="M5:P5"/>
    <mergeCell ref="Q5:T5"/>
    <mergeCell ref="B6:D6"/>
    <mergeCell ref="E6:H6"/>
    <mergeCell ref="I6:L6"/>
    <mergeCell ref="M6:P6"/>
    <mergeCell ref="Q6:T6"/>
    <mergeCell ref="B7:D7"/>
    <mergeCell ref="E7:H7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 Konopka Bueno</dc:creator>
  <dc:description/>
  <cp:lastModifiedBy>Isabel Aparecida Souza Miranda</cp:lastModifiedBy>
  <cp:revision>11</cp:revision>
  <dcterms:created xsi:type="dcterms:W3CDTF">2018-03-05T11:36:05Z</dcterms:created>
  <dcterms:modified xsi:type="dcterms:W3CDTF">2023-08-04T10:39:10Z</dcterms:modified>
  <dc:language>pt-BR</dc:language>
</cp:coreProperties>
</file>