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INFOCENTER\CONTRATO 133.2022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D9" i="3" l="1"/>
  <c r="I9" i="3" l="1"/>
  <c r="F12" i="3" l="1"/>
  <c r="G4" i="4"/>
  <c r="Z12" i="3"/>
  <c r="Q9" i="3"/>
  <c r="P12" i="3" s="1"/>
  <c r="L9" i="3"/>
  <c r="K12" i="3" s="1"/>
  <c r="B2" i="4"/>
  <c r="AA12" i="3" l="1"/>
  <c r="G15" i="4"/>
  <c r="H10" i="4"/>
  <c r="H15" i="4"/>
  <c r="G10" i="4"/>
  <c r="I15" i="4" l="1"/>
  <c r="N9" i="3"/>
  <c r="S9" i="3" s="1"/>
  <c r="I10" i="4"/>
  <c r="J81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<sst xmlns="http://schemas.openxmlformats.org/spreadsheetml/2006/main" count="97" uniqueCount="46">
  <si>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</si>
  <si>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</si>
  <si>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</si>
  <si>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</si>
  <si>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</si>
  <si>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</si>
  <si>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</si>
  <si>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</si>
  <si>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</si>
  <si>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</si>
  <si>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</si>
  <si>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</si>
  <si>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</si>
  <si>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</si>
  <si>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</si>
  <si>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</si>
  <si>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</si>
  <si>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</si>
  <si>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</si>
  <si>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</si>
  <si>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</si>
  <si>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</si>
  <si>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</si>
  <si>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</si>
  <si>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</si>
  <si>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</si>
  <si>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</si>
  <si>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</si>
  <si>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</si>
  <si>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</si>
  <si>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</si>
  <si>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</si>
  <si>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</si>
  <si>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</si>
  <si>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</si>
  <si>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</si>
  <si>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</si>
  <si>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</si>
  <si>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</si>
  <si>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- </t>
  </si>
  <si>
    <t>ADITIVO ....</t>
  </si>
  <si>
    <t>TA  -  - Vigência a partir de 0</t>
  </si>
  <si>
    <t>CONTRATO 133.2022</t>
  </si>
  <si>
    <t>23209.006458/2022-55</t>
  </si>
  <si>
    <t xml:space="preserve">Contratação de serviço manutenção de software e suporte técnico mensal para manutenção dos sistemas de controle,
SR- Fiscal e SR-Comercial do Setor de Comercialização do IFMG Campus Bambuí, que será prestado nas condições estabelecidas no Termo de Referência,
anexos à Inexigibilidade de Licitação nº 73/2022.
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</si>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</sst>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17" sqref="E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45</v>
      </c>
      <c r="E4" s="19">
        <v>7999.92</v>
      </c>
      <c r="F4" s="20"/>
      <c r="G4" s="21"/>
      <c r="H4" s="23" t="s">
        <v>43</v>
      </c>
      <c r="I4" s="5"/>
    </row>
    <row r="5" spans="2:10" x14ac:dyDescent="0.25">
      <c r="B5" s="71"/>
      <c r="C5" s="19"/>
      <c r="D5" s="23"/>
      <c r="E5" s="19"/>
      <c r="F5" s="20"/>
      <c r="G5" s="21"/>
      <c r="H5" s="23"/>
      <c r="I5" s="5"/>
    </row>
    <row r="6" spans="2:10" x14ac:dyDescent="0.25">
      <c r="B6" s="71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7999.92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showGridLines="0" zoomScale="110" zoomScaleNormal="110" workbookViewId="0">
      <selection activeCell="H4" sqref="H4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133.2022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ht="210" x14ac:dyDescent="0.25">
      <c r="B4" s="77">
        <v>1</v>
      </c>
      <c r="C4" s="76" t="s">
        <v>44</v>
      </c>
      <c r="D4" s="78" t="s">
        <v>22</v>
      </c>
      <c r="E4" s="78">
        <v>12</v>
      </c>
      <c r="F4" s="79">
        <v>666.66</v>
      </c>
      <c r="G4" s="79">
        <f>E4*F4</f>
        <v>7999.92</v>
      </c>
    </row>
    <row r="7" spans="2:9" x14ac:dyDescent="0.25">
      <c r="B7" s="85" t="s">
        <v>41</v>
      </c>
      <c r="C7" s="85"/>
      <c r="D7" s="85"/>
      <c r="E7" s="85"/>
      <c r="F7" s="85"/>
      <c r="G7" s="85"/>
      <c r="H7" s="67" t="s">
        <v>23</v>
      </c>
      <c r="I7" s="68" t="s">
        <v>24</v>
      </c>
    </row>
    <row r="8" spans="2:9" x14ac:dyDescent="0.25">
      <c r="B8" s="59" t="s">
        <v>15</v>
      </c>
      <c r="C8" s="59" t="s">
        <v>17</v>
      </c>
      <c r="D8" s="59" t="s">
        <v>18</v>
      </c>
      <c r="E8" s="59" t="s">
        <v>19</v>
      </c>
      <c r="F8" s="59" t="s">
        <v>20</v>
      </c>
      <c r="G8" s="59" t="s">
        <v>21</v>
      </c>
      <c r="H8" s="61"/>
      <c r="I8" s="60"/>
    </row>
    <row r="9" spans="2:9" x14ac:dyDescent="0.25">
      <c r="B9" s="60"/>
      <c r="C9" s="60"/>
      <c r="D9" s="60"/>
      <c r="E9" s="60"/>
      <c r="F9" s="61"/>
      <c r="G9" s="61"/>
      <c r="H9" s="61"/>
      <c r="I9" s="61"/>
    </row>
    <row r="10" spans="2:9" x14ac:dyDescent="0.25">
      <c r="B10" s="86" t="s">
        <v>16</v>
      </c>
      <c r="C10" s="86"/>
      <c r="D10" s="86"/>
      <c r="E10" s="86"/>
      <c r="F10" s="86"/>
      <c r="G10" s="62" t="e">
        <f>SUM(#REF!)</f>
        <v>#REF!</v>
      </c>
      <c r="H10" s="62" t="e">
        <f>SUM(#REF!)</f>
        <v>#REF!</v>
      </c>
      <c r="I10" s="62" t="e">
        <f>SUM(#REF!)</f>
        <v>#REF!</v>
      </c>
    </row>
    <row r="11" spans="2:9" x14ac:dyDescent="0.25">
      <c r="B11" s="64"/>
      <c r="C11" s="64"/>
      <c r="D11" s="64"/>
      <c r="E11" s="64"/>
      <c r="F11" s="64"/>
      <c r="G11" s="65"/>
    </row>
    <row r="13" spans="2:9" x14ac:dyDescent="0.25">
      <c r="B13" s="85"/>
      <c r="C13" s="85"/>
      <c r="D13" s="85"/>
      <c r="E13" s="85"/>
      <c r="F13" s="85"/>
      <c r="G13" s="85"/>
      <c r="H13" s="67" t="s">
        <v>23</v>
      </c>
      <c r="I13" s="68" t="s">
        <v>24</v>
      </c>
    </row>
    <row r="14" spans="2:9" x14ac:dyDescent="0.25">
      <c r="B14" s="63"/>
      <c r="C14" s="63"/>
      <c r="D14" s="63"/>
      <c r="E14" s="63"/>
      <c r="F14" s="63"/>
      <c r="G14" s="63"/>
      <c r="H14" s="69"/>
      <c r="I14" s="70"/>
    </row>
    <row r="15" spans="2:9" x14ac:dyDescent="0.25">
      <c r="B15" s="86" t="s">
        <v>16</v>
      </c>
      <c r="C15" s="86"/>
      <c r="D15" s="86"/>
      <c r="E15" s="86"/>
      <c r="F15" s="86"/>
      <c r="G15" s="62" t="e">
        <f>SUM(#REF!)</f>
        <v>#REF!</v>
      </c>
      <c r="H15" s="66" t="e">
        <f>SUM(#REF!)</f>
        <v>#REF!</v>
      </c>
      <c r="I15" s="66" t="e">
        <f>SUM(#REF!)</f>
        <v>#REF!</v>
      </c>
    </row>
    <row r="16" spans="2:9" x14ac:dyDescent="0.25">
      <c r="G16" s="58"/>
    </row>
    <row r="81" spans="10:10" x14ac:dyDescent="0.25">
      <c r="J81" s="58">
        <f>SUM(J50:J80)</f>
        <v>0</v>
      </c>
    </row>
  </sheetData>
  <mergeCells count="5">
    <mergeCell ref="B2:G2"/>
    <mergeCell ref="B13:G13"/>
    <mergeCell ref="B15:F1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H9" sqref="H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5" t="str">
        <f>'Resumo do Contrato'!B3</f>
        <v>CONTRATO 133.2022</v>
      </c>
      <c r="C5" s="85"/>
      <c r="D5" s="85"/>
      <c r="E5" s="90"/>
      <c r="F5" s="90"/>
      <c r="G5" s="90"/>
      <c r="H5" s="90"/>
      <c r="I5" s="88" t="s">
        <v>6</v>
      </c>
      <c r="J5" s="90" t="s">
        <v>39</v>
      </c>
      <c r="K5" s="90"/>
      <c r="L5" s="90"/>
      <c r="M5" s="90"/>
      <c r="N5" s="88" t="s">
        <v>6</v>
      </c>
      <c r="O5" s="90" t="s">
        <v>40</v>
      </c>
      <c r="P5" s="90"/>
      <c r="Q5" s="90"/>
      <c r="R5" s="90"/>
      <c r="S5" s="88" t="s">
        <v>6</v>
      </c>
      <c r="T5" s="90"/>
      <c r="U5" s="90"/>
      <c r="V5" s="90"/>
      <c r="W5" s="90"/>
      <c r="X5" s="88" t="s">
        <v>6</v>
      </c>
      <c r="Y5" s="90"/>
      <c r="Z5" s="90"/>
      <c r="AA5" s="90"/>
      <c r="AB5" s="90"/>
      <c r="AC5" s="88" t="s">
        <v>6</v>
      </c>
      <c r="AD5" s="90"/>
      <c r="AE5" s="90"/>
      <c r="AF5" s="90"/>
      <c r="AG5" s="90"/>
      <c r="AH5" s="88" t="s">
        <v>6</v>
      </c>
    </row>
    <row r="6" spans="2:34" s="35" customFormat="1" x14ac:dyDescent="0.25">
      <c r="B6" s="89" t="str">
        <f>'Resumo do Contrato'!D4</f>
        <v>01/01/2023 a 31/12/2023</v>
      </c>
      <c r="C6" s="89"/>
      <c r="D6" s="89"/>
      <c r="E6" s="90"/>
      <c r="F6" s="90"/>
      <c r="G6" s="90"/>
      <c r="H6" s="90"/>
      <c r="I6" s="88"/>
      <c r="J6" s="90"/>
      <c r="K6" s="90"/>
      <c r="L6" s="90"/>
      <c r="M6" s="90"/>
      <c r="N6" s="88"/>
      <c r="O6" s="90"/>
      <c r="P6" s="90"/>
      <c r="Q6" s="90"/>
      <c r="R6" s="90"/>
      <c r="S6" s="88"/>
      <c r="T6" s="90"/>
      <c r="U6" s="90"/>
      <c r="V6" s="90"/>
      <c r="W6" s="90"/>
      <c r="X6" s="88"/>
      <c r="Y6" s="90"/>
      <c r="Z6" s="90"/>
      <c r="AA6" s="90"/>
      <c r="AB6" s="90"/>
      <c r="AC6" s="88"/>
      <c r="AD6" s="90"/>
      <c r="AE6" s="90"/>
      <c r="AF6" s="90"/>
      <c r="AG6" s="90"/>
      <c r="AH6" s="88"/>
    </row>
    <row r="7" spans="2:34" s="35" customFormat="1" x14ac:dyDescent="0.25">
      <c r="B7" s="85"/>
      <c r="C7" s="85"/>
      <c r="D7" s="85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  <c r="AD7" s="90"/>
      <c r="AE7" s="90"/>
      <c r="AF7" s="90"/>
      <c r="AG7" s="90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8"/>
      <c r="J8" s="37" t="s">
        <v>11</v>
      </c>
      <c r="K8" s="37" t="s">
        <v>12</v>
      </c>
      <c r="L8" s="37" t="s">
        <v>24</v>
      </c>
      <c r="M8" s="38" t="s">
        <v>5</v>
      </c>
      <c r="N8" s="88"/>
      <c r="O8" s="37" t="s">
        <v>11</v>
      </c>
      <c r="P8" s="37" t="s">
        <v>12</v>
      </c>
      <c r="Q8" s="37" t="s">
        <v>24</v>
      </c>
      <c r="R8" s="38" t="s">
        <v>5</v>
      </c>
      <c r="S8" s="88"/>
      <c r="T8" s="37"/>
      <c r="U8" s="37"/>
      <c r="V8" s="37"/>
      <c r="W8" s="38"/>
      <c r="X8" s="88"/>
      <c r="Y8" s="37"/>
      <c r="Z8" s="37"/>
      <c r="AA8" s="37"/>
      <c r="AB8" s="38"/>
      <c r="AC8" s="88"/>
      <c r="AD8" s="37"/>
      <c r="AE8" s="37"/>
      <c r="AF8" s="37"/>
      <c r="AG8" s="38"/>
      <c r="AH8" s="88"/>
    </row>
    <row r="9" spans="2:34" s="35" customFormat="1" x14ac:dyDescent="0.25">
      <c r="B9" s="91"/>
      <c r="C9" s="39">
        <v>666.66</v>
      </c>
      <c r="D9" s="80">
        <f>C9*12</f>
        <v>7999.92</v>
      </c>
      <c r="E9" s="40"/>
      <c r="F9" s="40"/>
      <c r="G9" s="40"/>
      <c r="H9" s="41"/>
      <c r="I9" s="42">
        <f>H9+D9</f>
        <v>7999.92</v>
      </c>
      <c r="J9" s="40"/>
      <c r="K9" s="40"/>
      <c r="L9" s="40">
        <f>K9-F9</f>
        <v>0</v>
      </c>
      <c r="M9" s="41"/>
      <c r="N9" s="42">
        <f>M9+I9</f>
        <v>7999.92</v>
      </c>
      <c r="O9" s="40"/>
      <c r="P9" s="40"/>
      <c r="Q9" s="40">
        <f>P9-K9</f>
        <v>0</v>
      </c>
      <c r="R9" s="41"/>
      <c r="S9" s="42">
        <f>R9+N9</f>
        <v>7999.92</v>
      </c>
      <c r="T9" s="40"/>
      <c r="U9" s="40"/>
      <c r="V9" s="40"/>
      <c r="W9" s="41"/>
      <c r="X9" s="42">
        <f>W9+S9</f>
        <v>7999.92</v>
      </c>
      <c r="Y9" s="40"/>
      <c r="Z9" s="40"/>
      <c r="AA9" s="40"/>
      <c r="AB9" s="41"/>
      <c r="AC9" s="42">
        <f>AB9+X9</f>
        <v>7999.92</v>
      </c>
      <c r="AD9" s="40"/>
      <c r="AE9" s="40"/>
      <c r="AF9" s="40"/>
      <c r="AG9" s="41"/>
      <c r="AH9" s="42">
        <f>AG9+AC9</f>
        <v>7999.92</v>
      </c>
    </row>
    <row r="10" spans="2:34" s="35" customFormat="1" x14ac:dyDescent="0.25">
      <c r="B10" s="87" t="s">
        <v>13</v>
      </c>
      <c r="C10" s="87"/>
      <c r="D10" s="43"/>
      <c r="E10" s="87" t="s">
        <v>13</v>
      </c>
      <c r="F10" s="87"/>
      <c r="G10" s="44"/>
      <c r="H10" s="45"/>
      <c r="I10" s="45"/>
      <c r="J10" s="87" t="s">
        <v>13</v>
      </c>
      <c r="K10" s="87"/>
      <c r="L10" s="57"/>
      <c r="M10" s="45"/>
      <c r="N10" s="45"/>
      <c r="O10" s="87" t="s">
        <v>13</v>
      </c>
      <c r="P10" s="87"/>
      <c r="Q10" s="57"/>
      <c r="R10" s="45"/>
      <c r="S10" s="45"/>
      <c r="T10" s="87"/>
      <c r="U10" s="87"/>
      <c r="V10" s="57"/>
      <c r="W10" s="45"/>
      <c r="X10" s="45"/>
      <c r="Y10" s="87"/>
      <c r="Z10" s="87"/>
      <c r="AA10" s="57"/>
      <c r="AB10" s="45"/>
      <c r="AC10" s="45"/>
      <c r="AD10" s="87"/>
      <c r="AE10" s="87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666.66</v>
      </c>
      <c r="E12" s="52" t="s">
        <v>25</v>
      </c>
      <c r="F12" s="55">
        <f>(G9/365)*217</f>
        <v>0</v>
      </c>
      <c r="G12" s="55"/>
      <c r="H12" s="56"/>
      <c r="I12" s="45"/>
      <c r="J12" s="52" t="s">
        <v>26</v>
      </c>
      <c r="K12" s="55">
        <f>(L9/360)*148</f>
        <v>0</v>
      </c>
      <c r="L12" s="55"/>
      <c r="M12" s="56"/>
      <c r="N12" s="45"/>
      <c r="O12" s="52" t="s">
        <v>27</v>
      </c>
      <c r="P12" s="55">
        <f>(Q9/360)*148</f>
        <v>0</v>
      </c>
      <c r="Q12" s="55"/>
      <c r="R12" s="56"/>
      <c r="S12" s="45"/>
      <c r="T12" s="52"/>
      <c r="U12" s="55"/>
      <c r="V12" s="55"/>
      <c r="W12" s="56"/>
      <c r="X12" s="45"/>
      <c r="Y12" s="52" t="s">
        <v>27</v>
      </c>
      <c r="Z12" s="55">
        <f>(AA9/365)*269</f>
        <v>0</v>
      </c>
      <c r="AA12" s="55">
        <f>Z12+V12</f>
        <v>0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666.66</v>
      </c>
      <c r="E13" s="54" t="s">
        <v>26</v>
      </c>
      <c r="F13" s="55"/>
      <c r="G13" s="55"/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 t="s">
        <v>27</v>
      </c>
      <c r="C14" s="53">
        <v>666.66</v>
      </c>
      <c r="E14" s="54" t="s">
        <v>27</v>
      </c>
      <c r="F14" s="55"/>
      <c r="G14" s="55"/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 t="s">
        <v>28</v>
      </c>
      <c r="C15" s="53">
        <v>666.66</v>
      </c>
      <c r="E15" s="54" t="s">
        <v>28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31</v>
      </c>
      <c r="C16" s="53">
        <v>666.66</v>
      </c>
      <c r="E16" s="54" t="s">
        <v>31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32</v>
      </c>
      <c r="C17" s="53">
        <v>666.66</v>
      </c>
      <c r="E17" s="54" t="s">
        <v>32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33</v>
      </c>
      <c r="C18" s="53">
        <v>666.66</v>
      </c>
      <c r="E18" s="54" t="s">
        <v>33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34</v>
      </c>
      <c r="C19" s="53">
        <v>666.66</v>
      </c>
      <c r="E19" s="54" t="s">
        <v>34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35</v>
      </c>
      <c r="C20" s="53">
        <v>666.66</v>
      </c>
      <c r="E20" s="54" t="s">
        <v>35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36</v>
      </c>
      <c r="C21" s="53">
        <v>666.66</v>
      </c>
      <c r="E21" s="54" t="s">
        <v>36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37</v>
      </c>
      <c r="C22" s="53">
        <v>666.66</v>
      </c>
      <c r="E22" s="54" t="s">
        <v>37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38</v>
      </c>
      <c r="C23" s="53">
        <v>666.66</v>
      </c>
      <c r="E23" s="54" t="s">
        <v>38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2023-01-12T14:39:08Z</dcterms:modified>
</cp:coreProperties>
</file>