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Conselheiro Lafaiete\"/>
    </mc:Choice>
  </mc:AlternateContent>
  <xr:revisionPtr revIDLastSave="0" documentId="13_ncr:1_{F35280E0-97A7-46A9-99F8-35C7383CD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" i="3" l="1"/>
  <c r="V9" i="3"/>
  <c r="U12" i="3" s="1"/>
  <c r="C12" i="3"/>
  <c r="G5" i="4"/>
  <c r="G6" i="4"/>
  <c r="G4" i="4"/>
  <c r="B2" i="4"/>
  <c r="I9" i="3" l="1"/>
  <c r="G9" i="3" l="1"/>
  <c r="F12" i="3" s="1"/>
  <c r="G12" i="3" s="1"/>
  <c r="F3" i="3"/>
  <c r="Q9" i="3"/>
  <c r="P12" i="3" s="1"/>
  <c r="L9" i="3"/>
  <c r="K12" i="3" s="1"/>
  <c r="N9" i="3" l="1"/>
  <c r="S9" i="3" s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<sst xmlns="http://schemas.openxmlformats.org/spreadsheetml/2006/main" count="94" uniqueCount="52">
  <si>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</si>
  <si>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</si>
  <si>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</si>
  <si>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</si>
  <si>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</si>
  <si>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</si>
  <si>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</si>
  <si>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</si>
  <si>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</si>
  <si>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</si>
  <si>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</si>
  <si>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</si>
  <si>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</si>
  <si>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</si>
  <si>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</si>
  <si>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</si>
  <si>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</si>
  <si>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Alteração de Fiscal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</si>
  <si>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</si>
  <si>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</si>
  <si>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</si>
  <si>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</si>
  <si>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</si>
  <si>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</si>
  <si>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</si>
  <si>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ADITIVO 01/2018 - PRORROGAÇÃO</t>
  </si>
  <si>
    <t>Valor Parcela</t>
  </si>
  <si>
    <t>Primeiro Apostilamento - 01/08/2017</t>
  </si>
  <si>
    <t>Valor inicial do Contrato - 12/05/2017</t>
  </si>
  <si>
    <t>05/06/2017 a 04/06/2018</t>
  </si>
  <si>
    <t>05/06/2018 a 04/06/2019</t>
  </si>
  <si>
    <t>Termo Aditivo 01/2018 - 06/04/2018</t>
  </si>
  <si>
    <t>23809.000098/2018-62</t>
  </si>
  <si>
    <t>-</t>
  </si>
  <si>
    <t>23809.000273/2019-72</t>
  </si>
  <si>
    <t>23809.000141/2020-84</t>
  </si>
  <si>
    <t>05/06/2019 a 04/06/2020</t>
  </si>
  <si>
    <t>05/06/2020 a 04/06/2021</t>
  </si>
  <si>
    <t>Termo Aditivo 03/2018 - 13/05/2020</t>
  </si>
  <si>
    <t>Termo Aditivo 02/2018 - 29/05/2019</t>
  </si>
  <si>
    <t>Fornecimento de gasolina comum</t>
  </si>
  <si>
    <t>Fornecimento de álcool comum</t>
  </si>
  <si>
    <t>Fornecimento de diesel comum</t>
  </si>
  <si>
    <t>Percentual de desconto sobre o total faturado</t>
  </si>
  <si>
    <t>CONTRATO.26.2017.CLR</t>
  </si>
  <si>
    <t>Litro</t>
  </si>
  <si>
    <t>Percentual</t>
  </si>
  <si>
    <t>ADITIVO 02/2019 - PRORROGAÇÃO</t>
  </si>
  <si>
    <t>ADITIVO 03/2020 - PRORROGAÇÃO</t>
  </si>
  <si>
    <t>Termo Aditivo 04/2021 - 27/05/2021</t>
  </si>
  <si>
    <t>05/06/2021 até 04/06/2022</t>
  </si>
  <si>
    <t>23809.000278/2021-10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</si>
</sst>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E9" sqref="E9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5546875" style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1" t="s">
        <v>44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77"/>
      <c r="J3" s="77"/>
    </row>
    <row r="4" spans="2:10" x14ac:dyDescent="0.3">
      <c r="B4" s="22" t="s">
        <v>28</v>
      </c>
      <c r="C4" s="19"/>
      <c r="D4" s="23" t="s">
        <v>29</v>
      </c>
      <c r="E4" s="19">
        <v>15680</v>
      </c>
      <c r="F4" s="20"/>
      <c r="G4" s="21"/>
      <c r="H4" s="61" t="s">
        <v>33</v>
      </c>
      <c r="I4" s="5"/>
    </row>
    <row r="5" spans="2:10" x14ac:dyDescent="0.3">
      <c r="B5" s="55" t="s">
        <v>27</v>
      </c>
      <c r="C5" s="19" t="s">
        <v>17</v>
      </c>
      <c r="D5" s="23"/>
      <c r="E5" s="19"/>
      <c r="F5" s="20"/>
      <c r="G5" s="21"/>
      <c r="H5" s="62" t="s">
        <v>33</v>
      </c>
      <c r="I5" s="5"/>
    </row>
    <row r="6" spans="2:10" x14ac:dyDescent="0.3">
      <c r="B6" s="55" t="s">
        <v>31</v>
      </c>
      <c r="C6" s="19" t="s">
        <v>9</v>
      </c>
      <c r="D6" s="23" t="s">
        <v>30</v>
      </c>
      <c r="E6" s="19"/>
      <c r="F6" s="20"/>
      <c r="G6" s="21"/>
      <c r="H6" s="62" t="s">
        <v>32</v>
      </c>
      <c r="I6" s="5"/>
    </row>
    <row r="7" spans="2:10" x14ac:dyDescent="0.3">
      <c r="B7" s="22" t="s">
        <v>39</v>
      </c>
      <c r="C7" s="19" t="s">
        <v>9</v>
      </c>
      <c r="D7" s="23" t="s">
        <v>36</v>
      </c>
      <c r="E7" s="19"/>
      <c r="F7" s="20"/>
      <c r="G7" s="21"/>
      <c r="H7" s="62" t="s">
        <v>34</v>
      </c>
      <c r="I7" s="5"/>
    </row>
    <row r="8" spans="2:10" x14ac:dyDescent="0.3">
      <c r="B8" s="22" t="s">
        <v>38</v>
      </c>
      <c r="C8" s="19" t="s">
        <v>9</v>
      </c>
      <c r="D8" s="18" t="s">
        <v>37</v>
      </c>
      <c r="E8" s="19"/>
      <c r="F8" s="20"/>
      <c r="G8" s="21"/>
      <c r="H8" s="62" t="s">
        <v>35</v>
      </c>
      <c r="I8" s="5"/>
    </row>
    <row r="9" spans="2:10" x14ac:dyDescent="0.3">
      <c r="B9" s="22" t="s">
        <v>49</v>
      </c>
      <c r="C9" s="17" t="s">
        <v>9</v>
      </c>
      <c r="D9" s="18" t="s">
        <v>50</v>
      </c>
      <c r="E9" s="19"/>
      <c r="F9" s="20"/>
      <c r="G9" s="21"/>
      <c r="H9" s="62" t="s">
        <v>51</v>
      </c>
      <c r="I9" s="5"/>
    </row>
    <row r="10" spans="2:10" x14ac:dyDescent="0.3">
      <c r="B10" s="22"/>
      <c r="C10" s="17"/>
      <c r="D10" s="18"/>
      <c r="E10" s="19"/>
      <c r="F10" s="20"/>
      <c r="G10" s="21"/>
      <c r="H10" s="63"/>
      <c r="I10" s="5"/>
    </row>
    <row r="11" spans="2:10" x14ac:dyDescent="0.3">
      <c r="B11" s="55"/>
      <c r="C11" s="17"/>
      <c r="D11" s="18"/>
      <c r="E11" s="19"/>
      <c r="F11" s="20"/>
      <c r="G11" s="21"/>
      <c r="H11" s="63"/>
      <c r="I11" s="5"/>
    </row>
    <row r="12" spans="2:10" x14ac:dyDescent="0.3">
      <c r="B12" s="22"/>
      <c r="C12" s="19"/>
      <c r="D12" s="18"/>
      <c r="E12" s="19"/>
      <c r="F12" s="20"/>
      <c r="G12" s="21"/>
      <c r="H12" s="63"/>
      <c r="I12" s="5"/>
    </row>
    <row r="13" spans="2:10" x14ac:dyDescent="0.3">
      <c r="B13" s="22"/>
      <c r="C13" s="19"/>
      <c r="D13" s="18"/>
      <c r="E13" s="19"/>
      <c r="F13" s="20"/>
      <c r="G13" s="21"/>
      <c r="H13" s="63"/>
      <c r="I13" s="5"/>
    </row>
    <row r="14" spans="2:10" x14ac:dyDescent="0.3">
      <c r="B14" s="22"/>
      <c r="C14" s="19"/>
      <c r="D14" s="18"/>
      <c r="E14" s="19"/>
      <c r="F14" s="20"/>
      <c r="G14" s="21"/>
      <c r="H14" s="63"/>
      <c r="I14" s="5"/>
    </row>
    <row r="15" spans="2:10" x14ac:dyDescent="0.3">
      <c r="B15" s="22"/>
      <c r="C15" s="19"/>
      <c r="D15" s="23"/>
      <c r="E15" s="19"/>
      <c r="F15" s="20"/>
      <c r="G15" s="21"/>
      <c r="H15" s="62"/>
      <c r="I15" s="5"/>
    </row>
    <row r="16" spans="2:10" x14ac:dyDescent="0.3">
      <c r="B16" s="22"/>
      <c r="C16" s="19"/>
      <c r="D16" s="23"/>
      <c r="E16" s="19"/>
      <c r="F16" s="20"/>
      <c r="G16" s="21"/>
      <c r="H16" s="61"/>
      <c r="I16" s="5"/>
    </row>
    <row r="17" spans="2:10" x14ac:dyDescent="0.3">
      <c r="B17" s="22"/>
      <c r="C17" s="19"/>
      <c r="D17" s="23"/>
      <c r="E17" s="19"/>
      <c r="F17" s="20"/>
      <c r="G17" s="21"/>
      <c r="H17" s="62"/>
      <c r="I17" s="5"/>
    </row>
    <row r="18" spans="2:10" x14ac:dyDescent="0.3">
      <c r="B18" s="22"/>
      <c r="C18" s="19"/>
      <c r="D18" s="18"/>
      <c r="E18" s="19"/>
      <c r="F18" s="20"/>
      <c r="G18" s="21"/>
      <c r="H18" s="63"/>
      <c r="I18" s="5"/>
    </row>
    <row r="19" spans="2:10" x14ac:dyDescent="0.3">
      <c r="B19" s="22"/>
      <c r="C19" s="19"/>
      <c r="D19" s="18"/>
      <c r="E19" s="19"/>
      <c r="F19" s="20"/>
      <c r="G19" s="21"/>
      <c r="H19" s="63"/>
      <c r="I19" s="5"/>
    </row>
    <row r="20" spans="2:10" x14ac:dyDescent="0.3">
      <c r="B20" s="22"/>
      <c r="C20" s="19"/>
      <c r="D20" s="18"/>
      <c r="E20" s="19"/>
      <c r="F20" s="20"/>
      <c r="G20" s="21"/>
      <c r="H20" s="63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63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63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63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63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63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63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63"/>
      <c r="I27" s="5"/>
      <c r="J27" s="6"/>
    </row>
    <row r="28" spans="2:10" x14ac:dyDescent="0.3">
      <c r="B28" s="78" t="s">
        <v>10</v>
      </c>
      <c r="C28" s="79"/>
      <c r="D28" s="80"/>
      <c r="E28" s="25">
        <f>SUM(E4:E27)</f>
        <v>15680</v>
      </c>
      <c r="F28" s="26">
        <f>SUM(F4:F27)</f>
        <v>0</v>
      </c>
      <c r="G28" s="27">
        <f>SUM(G4:G27)</f>
        <v>0</v>
      </c>
      <c r="H28" s="24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9"/>
  <sheetViews>
    <sheetView showGridLines="0" zoomScale="110" zoomScaleNormal="110" workbookViewId="0">
      <selection activeCell="E18" sqref="E18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0" bestFit="1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7" x14ac:dyDescent="0.3">
      <c r="B2" s="82" t="str">
        <f>'Resumo do Contrato'!B3</f>
        <v>CONTRATO.26.2017.CLR</v>
      </c>
      <c r="C2" s="83"/>
      <c r="D2" s="83"/>
      <c r="E2" s="83"/>
      <c r="F2" s="83"/>
      <c r="G2" s="84"/>
    </row>
    <row r="3" spans="2:7" x14ac:dyDescent="0.3">
      <c r="B3" s="66" t="s">
        <v>15</v>
      </c>
      <c r="C3" s="66" t="s">
        <v>18</v>
      </c>
      <c r="D3" s="66" t="s">
        <v>19</v>
      </c>
      <c r="E3" s="66" t="s">
        <v>20</v>
      </c>
      <c r="F3" s="66" t="s">
        <v>21</v>
      </c>
      <c r="G3" s="66" t="s">
        <v>22</v>
      </c>
    </row>
    <row r="4" spans="2:7" x14ac:dyDescent="0.3">
      <c r="B4" s="65">
        <v>48</v>
      </c>
      <c r="C4" s="67" t="s">
        <v>40</v>
      </c>
      <c r="D4" s="65" t="s">
        <v>45</v>
      </c>
      <c r="E4" s="67">
        <v>3000</v>
      </c>
      <c r="F4" s="74">
        <v>3.95</v>
      </c>
      <c r="G4" s="70">
        <f>E4*F4</f>
        <v>11850</v>
      </c>
    </row>
    <row r="5" spans="2:7" x14ac:dyDescent="0.3">
      <c r="B5" s="65">
        <v>49</v>
      </c>
      <c r="C5" s="67" t="s">
        <v>41</v>
      </c>
      <c r="D5" s="65" t="s">
        <v>45</v>
      </c>
      <c r="E5" s="67">
        <v>500</v>
      </c>
      <c r="F5" s="74">
        <v>2.96</v>
      </c>
      <c r="G5" s="70">
        <f t="shared" ref="G5:G6" si="0">E5*F5</f>
        <v>1480</v>
      </c>
    </row>
    <row r="6" spans="2:7" x14ac:dyDescent="0.3">
      <c r="B6" s="65">
        <v>50</v>
      </c>
      <c r="C6" s="67" t="s">
        <v>42</v>
      </c>
      <c r="D6" s="65" t="s">
        <v>45</v>
      </c>
      <c r="E6" s="67">
        <v>970</v>
      </c>
      <c r="F6" s="74">
        <v>2.5099999999999998</v>
      </c>
      <c r="G6" s="70">
        <f t="shared" si="0"/>
        <v>2434.6999999999998</v>
      </c>
    </row>
    <row r="7" spans="2:7" ht="28.8" x14ac:dyDescent="0.3">
      <c r="B7" s="65">
        <v>72</v>
      </c>
      <c r="C7" s="71" t="s">
        <v>43</v>
      </c>
      <c r="D7" s="65" t="s">
        <v>46</v>
      </c>
      <c r="E7" s="67">
        <v>1</v>
      </c>
      <c r="F7" s="72">
        <v>5.4000000000000003E-3</v>
      </c>
      <c r="G7" s="72">
        <v>5.4000000000000003E-3</v>
      </c>
    </row>
    <row r="8" spans="2:7" x14ac:dyDescent="0.3">
      <c r="B8" s="81" t="s">
        <v>16</v>
      </c>
      <c r="C8" s="81"/>
      <c r="D8" s="81"/>
      <c r="E8" s="81"/>
      <c r="F8" s="81"/>
      <c r="G8" s="73">
        <v>15680</v>
      </c>
    </row>
    <row r="9" spans="2:7" x14ac:dyDescent="0.3">
      <c r="B9" s="64"/>
      <c r="C9" s="64"/>
      <c r="D9" s="64"/>
      <c r="E9" s="64"/>
      <c r="F9" s="64"/>
      <c r="G9" s="64"/>
    </row>
  </sheetData>
  <mergeCells count="2">
    <mergeCell ref="B8:F8"/>
    <mergeCell ref="B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opLeftCell="N1" workbookViewId="0">
      <selection activeCell="T24" sqref="T24"/>
    </sheetView>
  </sheetViews>
  <sheetFormatPr defaultColWidth="9.109375" defaultRowHeight="14.4" x14ac:dyDescent="0.3"/>
  <cols>
    <col min="1" max="1" width="4.109375" style="32" customWidth="1"/>
    <col min="2" max="2" width="10.88671875" style="32" bestFit="1" customWidth="1"/>
    <col min="3" max="3" width="12.44140625" style="32" bestFit="1" customWidth="1"/>
    <col min="4" max="4" width="12.88671875" style="32" bestFit="1" customWidth="1"/>
    <col min="5" max="5" width="10.88671875" style="32" bestFit="1" customWidth="1"/>
    <col min="6" max="6" width="12.88671875" style="32" bestFit="1" customWidth="1"/>
    <col min="7" max="7" width="14.88671875" style="32" bestFit="1" customWidth="1"/>
    <col min="8" max="8" width="14.109375" style="32" bestFit="1" customWidth="1"/>
    <col min="9" max="9" width="16.109375" style="33" bestFit="1" customWidth="1"/>
    <col min="10" max="10" width="10.88671875" style="32" bestFit="1" customWidth="1"/>
    <col min="11" max="11" width="12.44140625" style="32" bestFit="1" customWidth="1"/>
    <col min="12" max="12" width="14.88671875" style="32" bestFit="1" customWidth="1"/>
    <col min="13" max="13" width="14.109375" style="32" bestFit="1" customWidth="1"/>
    <col min="14" max="14" width="16.109375" style="33" bestFit="1" customWidth="1"/>
    <col min="15" max="15" width="10.88671875" style="32" bestFit="1" customWidth="1"/>
    <col min="16" max="16" width="12.44140625" style="32" bestFit="1" customWidth="1"/>
    <col min="17" max="17" width="14.88671875" style="32" bestFit="1" customWidth="1"/>
    <col min="18" max="18" width="14.109375" style="32" bestFit="1" customWidth="1"/>
    <col min="19" max="19" width="16.109375" style="33" bestFit="1" customWidth="1"/>
    <col min="20" max="20" width="10.88671875" style="32" bestFit="1" customWidth="1"/>
    <col min="21" max="21" width="12.44140625" style="32" bestFit="1" customWidth="1"/>
    <col min="22" max="22" width="11.88671875" style="32" bestFit="1" customWidth="1"/>
    <col min="23" max="23" width="12.44140625" style="32" bestFit="1" customWidth="1"/>
    <col min="24" max="24" width="16.109375" style="32" bestFit="1" customWidth="1"/>
    <col min="25" max="16384" width="9.109375" style="32"/>
  </cols>
  <sheetData>
    <row r="1" spans="2:24" s="57" customFormat="1" x14ac:dyDescent="0.3">
      <c r="I1" s="58"/>
      <c r="N1" s="58"/>
      <c r="S1" s="58"/>
    </row>
    <row r="2" spans="2:24" s="57" customFormat="1" x14ac:dyDescent="0.3">
      <c r="I2" s="58"/>
      <c r="N2" s="58"/>
      <c r="S2" s="58"/>
    </row>
    <row r="3" spans="2:24" s="59" customFormat="1" x14ac:dyDescent="0.3">
      <c r="F3" s="59">
        <f>F1-F2</f>
        <v>0</v>
      </c>
    </row>
    <row r="4" spans="2:24" s="59" customFormat="1" x14ac:dyDescent="0.3"/>
    <row r="5" spans="2:24" s="34" customFormat="1" x14ac:dyDescent="0.3">
      <c r="B5" s="89" t="str">
        <f>'Resumo do Contrato'!B3</f>
        <v>CONTRATO.26.2017.CLR</v>
      </c>
      <c r="C5" s="89"/>
      <c r="D5" s="89"/>
      <c r="E5" s="88" t="s">
        <v>25</v>
      </c>
      <c r="F5" s="88"/>
      <c r="G5" s="88"/>
      <c r="H5" s="88"/>
      <c r="I5" s="86" t="s">
        <v>5</v>
      </c>
      <c r="J5" s="88" t="s">
        <v>47</v>
      </c>
      <c r="K5" s="88"/>
      <c r="L5" s="88"/>
      <c r="M5" s="88"/>
      <c r="N5" s="86" t="s">
        <v>5</v>
      </c>
      <c r="O5" s="88" t="s">
        <v>48</v>
      </c>
      <c r="P5" s="88"/>
      <c r="Q5" s="88"/>
      <c r="R5" s="88"/>
      <c r="S5" s="86" t="s">
        <v>5</v>
      </c>
      <c r="T5" s="88" t="s">
        <v>48</v>
      </c>
      <c r="U5" s="88"/>
      <c r="V5" s="88"/>
      <c r="W5" s="88"/>
      <c r="X5" s="86" t="s">
        <v>5</v>
      </c>
    </row>
    <row r="6" spans="2:24" s="34" customFormat="1" x14ac:dyDescent="0.3">
      <c r="B6" s="87" t="str">
        <f>'Resumo do Contrato'!D4</f>
        <v>05/06/2017 a 04/06/2018</v>
      </c>
      <c r="C6" s="87"/>
      <c r="D6" s="87"/>
      <c r="E6" s="88" t="s">
        <v>30</v>
      </c>
      <c r="F6" s="88"/>
      <c r="G6" s="88"/>
      <c r="H6" s="88"/>
      <c r="I6" s="86"/>
      <c r="J6" s="88" t="s">
        <v>36</v>
      </c>
      <c r="K6" s="88"/>
      <c r="L6" s="88"/>
      <c r="M6" s="88"/>
      <c r="N6" s="86"/>
      <c r="O6" s="88" t="s">
        <v>37</v>
      </c>
      <c r="P6" s="88"/>
      <c r="Q6" s="88"/>
      <c r="R6" s="88"/>
      <c r="S6" s="86"/>
      <c r="T6" s="88" t="s">
        <v>37</v>
      </c>
      <c r="U6" s="88"/>
      <c r="V6" s="88"/>
      <c r="W6" s="88"/>
      <c r="X6" s="86"/>
    </row>
    <row r="7" spans="2:24" s="34" customFormat="1" x14ac:dyDescent="0.3">
      <c r="B7" s="89"/>
      <c r="C7" s="89"/>
      <c r="D7" s="89"/>
      <c r="E7" s="88"/>
      <c r="F7" s="88"/>
      <c r="G7" s="88"/>
      <c r="H7" s="88"/>
      <c r="I7" s="86"/>
      <c r="J7" s="88"/>
      <c r="K7" s="88"/>
      <c r="L7" s="88"/>
      <c r="M7" s="88"/>
      <c r="N7" s="86"/>
      <c r="O7" s="88"/>
      <c r="P7" s="88"/>
      <c r="Q7" s="88"/>
      <c r="R7" s="88"/>
      <c r="S7" s="86"/>
      <c r="T7" s="88"/>
      <c r="U7" s="88"/>
      <c r="V7" s="88"/>
      <c r="W7" s="88"/>
      <c r="X7" s="86"/>
    </row>
    <row r="8" spans="2:24" s="35" customFormat="1" ht="43.2" x14ac:dyDescent="0.3">
      <c r="B8" s="90" t="s">
        <v>6</v>
      </c>
      <c r="C8" s="90"/>
      <c r="D8" s="36" t="s">
        <v>0</v>
      </c>
      <c r="E8" s="36" t="s">
        <v>11</v>
      </c>
      <c r="F8" s="36" t="s">
        <v>12</v>
      </c>
      <c r="G8" s="36" t="s">
        <v>23</v>
      </c>
      <c r="H8" s="37" t="s">
        <v>4</v>
      </c>
      <c r="I8" s="86"/>
      <c r="J8" s="36" t="s">
        <v>11</v>
      </c>
      <c r="K8" s="36" t="s">
        <v>12</v>
      </c>
      <c r="L8" s="36" t="s">
        <v>23</v>
      </c>
      <c r="M8" s="37" t="s">
        <v>4</v>
      </c>
      <c r="N8" s="86"/>
      <c r="O8" s="36" t="s">
        <v>11</v>
      </c>
      <c r="P8" s="36" t="s">
        <v>12</v>
      </c>
      <c r="Q8" s="36" t="s">
        <v>23</v>
      </c>
      <c r="R8" s="37" t="s">
        <v>4</v>
      </c>
      <c r="S8" s="86"/>
      <c r="T8" s="75" t="s">
        <v>11</v>
      </c>
      <c r="U8" s="75" t="s">
        <v>12</v>
      </c>
      <c r="V8" s="75" t="s">
        <v>23</v>
      </c>
      <c r="W8" s="37" t="s">
        <v>4</v>
      </c>
      <c r="X8" s="86"/>
    </row>
    <row r="9" spans="2:24" s="34" customFormat="1" x14ac:dyDescent="0.3">
      <c r="B9" s="90"/>
      <c r="C9" s="90"/>
      <c r="D9" s="38">
        <v>15680</v>
      </c>
      <c r="E9" s="38"/>
      <c r="F9" s="38">
        <v>15680</v>
      </c>
      <c r="G9" s="38">
        <f>F9-D9</f>
        <v>0</v>
      </c>
      <c r="H9" s="39">
        <v>15680</v>
      </c>
      <c r="I9" s="40">
        <f>H9+D9</f>
        <v>31360</v>
      </c>
      <c r="J9" s="38"/>
      <c r="K9" s="39">
        <v>15680</v>
      </c>
      <c r="L9" s="38">
        <f>K9-F9</f>
        <v>0</v>
      </c>
      <c r="M9" s="39">
        <v>15680</v>
      </c>
      <c r="N9" s="40">
        <f>M9+I9</f>
        <v>47040</v>
      </c>
      <c r="O9" s="38"/>
      <c r="P9" s="39">
        <v>15680</v>
      </c>
      <c r="Q9" s="38">
        <f>P9-K9</f>
        <v>0</v>
      </c>
      <c r="R9" s="39">
        <v>15680</v>
      </c>
      <c r="S9" s="40">
        <f>R9+N9</f>
        <v>62720</v>
      </c>
      <c r="T9" s="38"/>
      <c r="U9" s="39">
        <v>15680</v>
      </c>
      <c r="V9" s="38">
        <f>U9-P9</f>
        <v>0</v>
      </c>
      <c r="W9" s="39">
        <v>15680</v>
      </c>
      <c r="X9" s="40">
        <f>W9+S9</f>
        <v>78400</v>
      </c>
    </row>
    <row r="10" spans="2:24" s="34" customFormat="1" x14ac:dyDescent="0.3">
      <c r="B10" s="85" t="s">
        <v>13</v>
      </c>
      <c r="C10" s="85"/>
      <c r="D10" s="41"/>
      <c r="E10" s="85" t="s">
        <v>13</v>
      </c>
      <c r="F10" s="85"/>
      <c r="G10" s="42"/>
      <c r="H10" s="43"/>
      <c r="I10" s="43"/>
      <c r="J10" s="85" t="s">
        <v>13</v>
      </c>
      <c r="K10" s="85"/>
      <c r="L10" s="53"/>
      <c r="M10" s="43"/>
      <c r="N10" s="43"/>
      <c r="O10" s="85" t="s">
        <v>13</v>
      </c>
      <c r="P10" s="85"/>
      <c r="Q10" s="53"/>
      <c r="R10" s="43"/>
      <c r="S10" s="43"/>
      <c r="T10" s="85" t="s">
        <v>13</v>
      </c>
      <c r="U10" s="85"/>
      <c r="V10" s="60"/>
      <c r="W10" s="43"/>
      <c r="X10" s="43"/>
    </row>
    <row r="11" spans="2:24" s="44" customFormat="1" ht="28.8" x14ac:dyDescent="0.3">
      <c r="B11" s="47" t="s">
        <v>24</v>
      </c>
      <c r="C11" s="45" t="s">
        <v>26</v>
      </c>
      <c r="D11" s="46"/>
      <c r="E11" s="47" t="s">
        <v>24</v>
      </c>
      <c r="F11" s="48" t="s">
        <v>14</v>
      </c>
      <c r="G11" s="48" t="s">
        <v>26</v>
      </c>
      <c r="H11" s="49"/>
      <c r="I11" s="43"/>
      <c r="J11" s="47" t="s">
        <v>24</v>
      </c>
      <c r="K11" s="48" t="s">
        <v>14</v>
      </c>
      <c r="L11" s="48" t="s">
        <v>26</v>
      </c>
      <c r="M11" s="49"/>
      <c r="N11" s="43"/>
      <c r="O11" s="47" t="s">
        <v>24</v>
      </c>
      <c r="P11" s="48" t="s">
        <v>14</v>
      </c>
      <c r="Q11" s="48" t="s">
        <v>26</v>
      </c>
      <c r="R11" s="49"/>
      <c r="S11" s="43"/>
      <c r="T11" s="47" t="s">
        <v>24</v>
      </c>
      <c r="U11" s="48" t="s">
        <v>14</v>
      </c>
      <c r="V11" s="48" t="s">
        <v>26</v>
      </c>
      <c r="W11" s="49"/>
      <c r="X11" s="43"/>
    </row>
    <row r="12" spans="2:24" s="34" customFormat="1" x14ac:dyDescent="0.3">
      <c r="B12" s="69">
        <v>1</v>
      </c>
      <c r="C12" s="50">
        <f>D9/12</f>
        <v>1306.6666666666667</v>
      </c>
      <c r="E12" s="69">
        <v>13</v>
      </c>
      <c r="F12" s="51">
        <f>(G9/365)*217</f>
        <v>0</v>
      </c>
      <c r="G12" s="51">
        <f>F12+C12</f>
        <v>1306.6666666666667</v>
      </c>
      <c r="H12" s="52"/>
      <c r="I12" s="43"/>
      <c r="J12" s="69">
        <v>25</v>
      </c>
      <c r="K12" s="51">
        <f>(L9/360)*148</f>
        <v>0</v>
      </c>
      <c r="L12" s="68">
        <v>1306.6666666666667</v>
      </c>
      <c r="M12" s="52"/>
      <c r="N12" s="43"/>
      <c r="O12" s="69">
        <v>37</v>
      </c>
      <c r="P12" s="51">
        <f>(Q9/360)*148</f>
        <v>0</v>
      </c>
      <c r="Q12" s="68">
        <v>1306.6666666666667</v>
      </c>
      <c r="R12" s="52"/>
      <c r="S12" s="43"/>
      <c r="T12" s="69">
        <v>49</v>
      </c>
      <c r="U12" s="51">
        <f>(V9/360)*148</f>
        <v>0</v>
      </c>
      <c r="V12" s="68">
        <v>1306.6666666666667</v>
      </c>
      <c r="W12" s="52"/>
      <c r="X12" s="43"/>
    </row>
    <row r="13" spans="2:24" s="34" customFormat="1" x14ac:dyDescent="0.3">
      <c r="B13" s="69">
        <v>2</v>
      </c>
      <c r="C13" s="68">
        <v>1306.6666666666667</v>
      </c>
      <c r="E13" s="76">
        <v>14</v>
      </c>
      <c r="F13" s="51"/>
      <c r="G13" s="68">
        <v>1306.6666666666667</v>
      </c>
      <c r="H13" s="56"/>
      <c r="I13" s="43"/>
      <c r="J13" s="76">
        <v>26</v>
      </c>
      <c r="K13" s="51"/>
      <c r="L13" s="68">
        <v>1306.6666666666667</v>
      </c>
      <c r="M13" s="56"/>
      <c r="N13" s="43"/>
      <c r="O13" s="76">
        <v>38</v>
      </c>
      <c r="P13" s="51"/>
      <c r="Q13" s="68">
        <v>1306.6666666666667</v>
      </c>
      <c r="R13" s="56"/>
      <c r="S13" s="43"/>
      <c r="T13" s="76">
        <v>50</v>
      </c>
      <c r="U13" s="51"/>
      <c r="V13" s="68">
        <v>1306.6666666666667</v>
      </c>
      <c r="W13" s="56"/>
      <c r="X13" s="43"/>
    </row>
    <row r="14" spans="2:24" s="34" customFormat="1" x14ac:dyDescent="0.3">
      <c r="B14" s="69">
        <v>3</v>
      </c>
      <c r="C14" s="68">
        <v>1306.6666666666667</v>
      </c>
      <c r="E14" s="76">
        <v>15</v>
      </c>
      <c r="F14" s="51"/>
      <c r="G14" s="68">
        <v>1306.6666666666667</v>
      </c>
      <c r="H14" s="56"/>
      <c r="I14" s="43"/>
      <c r="J14" s="69">
        <v>27</v>
      </c>
      <c r="K14" s="51"/>
      <c r="L14" s="68">
        <v>1306.6666666666667</v>
      </c>
      <c r="M14" s="56"/>
      <c r="N14" s="43"/>
      <c r="O14" s="69">
        <v>39</v>
      </c>
      <c r="P14" s="51"/>
      <c r="Q14" s="68">
        <v>1306.6666666666667</v>
      </c>
      <c r="R14" s="56"/>
      <c r="S14" s="43"/>
      <c r="T14" s="69">
        <v>51</v>
      </c>
      <c r="U14" s="51"/>
      <c r="V14" s="68">
        <v>1306.6666666666667</v>
      </c>
      <c r="W14" s="56"/>
      <c r="X14" s="43"/>
    </row>
    <row r="15" spans="2:24" s="34" customFormat="1" x14ac:dyDescent="0.3">
      <c r="B15" s="69">
        <v>4</v>
      </c>
      <c r="C15" s="68">
        <v>1306.6666666666667</v>
      </c>
      <c r="E15" s="76">
        <v>16</v>
      </c>
      <c r="F15" s="51"/>
      <c r="G15" s="68">
        <v>1306.6666666666667</v>
      </c>
      <c r="H15" s="52"/>
      <c r="I15" s="43"/>
      <c r="J15" s="76">
        <v>28</v>
      </c>
      <c r="K15" s="51"/>
      <c r="L15" s="68">
        <v>1306.6666666666667</v>
      </c>
      <c r="M15" s="52"/>
      <c r="N15" s="43"/>
      <c r="O15" s="76">
        <v>40</v>
      </c>
      <c r="P15" s="51"/>
      <c r="Q15" s="68">
        <v>1306.6666666666667</v>
      </c>
      <c r="R15" s="52"/>
      <c r="S15" s="43"/>
      <c r="T15" s="76">
        <v>52</v>
      </c>
      <c r="U15" s="51"/>
      <c r="V15" s="68">
        <v>1306.6666666666667</v>
      </c>
      <c r="W15" s="52"/>
      <c r="X15" s="43"/>
    </row>
    <row r="16" spans="2:24" s="34" customFormat="1" x14ac:dyDescent="0.3">
      <c r="B16" s="69">
        <v>5</v>
      </c>
      <c r="C16" s="68">
        <v>1306.6666666666667</v>
      </c>
      <c r="E16" s="76">
        <v>17</v>
      </c>
      <c r="F16" s="51"/>
      <c r="G16" s="68">
        <v>1306.6666666666667</v>
      </c>
      <c r="H16" s="52"/>
      <c r="I16" s="43"/>
      <c r="J16" s="69">
        <v>29</v>
      </c>
      <c r="K16" s="51"/>
      <c r="L16" s="68">
        <v>1306.6666666666667</v>
      </c>
      <c r="M16" s="52"/>
      <c r="N16" s="43"/>
      <c r="O16" s="69">
        <v>41</v>
      </c>
      <c r="P16" s="51"/>
      <c r="Q16" s="68">
        <v>1306.6666666666667</v>
      </c>
      <c r="R16" s="52"/>
      <c r="S16" s="43"/>
      <c r="T16" s="69">
        <v>53</v>
      </c>
      <c r="U16" s="51"/>
      <c r="V16" s="68">
        <v>1306.6666666666667</v>
      </c>
      <c r="W16" s="52"/>
      <c r="X16" s="43"/>
    </row>
    <row r="17" spans="2:24" s="34" customFormat="1" x14ac:dyDescent="0.3">
      <c r="B17" s="69">
        <v>6</v>
      </c>
      <c r="C17" s="68">
        <v>1306.6666666666667</v>
      </c>
      <c r="E17" s="76">
        <v>18</v>
      </c>
      <c r="F17" s="51"/>
      <c r="G17" s="68">
        <v>1306.6666666666667</v>
      </c>
      <c r="H17" s="52"/>
      <c r="I17" s="43"/>
      <c r="J17" s="76">
        <v>30</v>
      </c>
      <c r="K17" s="51"/>
      <c r="L17" s="68">
        <v>1306.6666666666667</v>
      </c>
      <c r="M17" s="52"/>
      <c r="N17" s="43"/>
      <c r="O17" s="76">
        <v>42</v>
      </c>
      <c r="P17" s="51"/>
      <c r="Q17" s="68">
        <v>1306.6666666666667</v>
      </c>
      <c r="R17" s="52"/>
      <c r="S17" s="43"/>
      <c r="T17" s="76">
        <v>54</v>
      </c>
      <c r="U17" s="51"/>
      <c r="V17" s="68">
        <v>1306.6666666666667</v>
      </c>
      <c r="W17" s="52"/>
      <c r="X17" s="43"/>
    </row>
    <row r="18" spans="2:24" s="34" customFormat="1" x14ac:dyDescent="0.3">
      <c r="B18" s="69">
        <v>7</v>
      </c>
      <c r="C18" s="68">
        <v>1306.6666666666667</v>
      </c>
      <c r="E18" s="76">
        <v>19</v>
      </c>
      <c r="F18" s="51"/>
      <c r="G18" s="68">
        <v>1306.6666666666667</v>
      </c>
      <c r="H18" s="52"/>
      <c r="I18" s="43"/>
      <c r="J18" s="69">
        <v>31</v>
      </c>
      <c r="K18" s="51"/>
      <c r="L18" s="68">
        <v>1306.6666666666667</v>
      </c>
      <c r="M18" s="52"/>
      <c r="N18" s="43"/>
      <c r="O18" s="69">
        <v>43</v>
      </c>
      <c r="P18" s="51"/>
      <c r="Q18" s="68">
        <v>1306.6666666666667</v>
      </c>
      <c r="R18" s="52"/>
      <c r="S18" s="43"/>
      <c r="T18" s="69">
        <v>55</v>
      </c>
      <c r="U18" s="51"/>
      <c r="V18" s="68">
        <v>1306.6666666666667</v>
      </c>
      <c r="W18" s="52"/>
      <c r="X18" s="43"/>
    </row>
    <row r="19" spans="2:24" s="34" customFormat="1" x14ac:dyDescent="0.3">
      <c r="B19" s="69">
        <v>8</v>
      </c>
      <c r="C19" s="68">
        <v>1306.6666666666667</v>
      </c>
      <c r="E19" s="76">
        <v>20</v>
      </c>
      <c r="F19" s="51"/>
      <c r="G19" s="68">
        <v>1306.6666666666667</v>
      </c>
      <c r="H19" s="52"/>
      <c r="I19" s="43"/>
      <c r="J19" s="76">
        <v>32</v>
      </c>
      <c r="K19" s="51"/>
      <c r="L19" s="68">
        <v>1306.6666666666667</v>
      </c>
      <c r="M19" s="52"/>
      <c r="N19" s="43"/>
      <c r="O19" s="76">
        <v>44</v>
      </c>
      <c r="P19" s="51"/>
      <c r="Q19" s="68">
        <v>1306.6666666666667</v>
      </c>
      <c r="R19" s="52"/>
      <c r="S19" s="43"/>
      <c r="T19" s="76">
        <v>56</v>
      </c>
      <c r="U19" s="51"/>
      <c r="V19" s="68">
        <v>1306.6666666666667</v>
      </c>
      <c r="W19" s="52"/>
      <c r="X19" s="43"/>
    </row>
    <row r="20" spans="2:24" s="34" customFormat="1" x14ac:dyDescent="0.3">
      <c r="B20" s="69">
        <v>9</v>
      </c>
      <c r="C20" s="68">
        <v>1306.6666666666667</v>
      </c>
      <c r="E20" s="76">
        <v>21</v>
      </c>
      <c r="F20" s="51"/>
      <c r="G20" s="68">
        <v>1306.6666666666667</v>
      </c>
      <c r="H20" s="52"/>
      <c r="I20" s="43"/>
      <c r="J20" s="69">
        <v>33</v>
      </c>
      <c r="K20" s="51"/>
      <c r="L20" s="68">
        <v>1306.6666666666667</v>
      </c>
      <c r="M20" s="52"/>
      <c r="N20" s="43"/>
      <c r="O20" s="69">
        <v>45</v>
      </c>
      <c r="P20" s="51"/>
      <c r="Q20" s="68">
        <v>1306.6666666666667</v>
      </c>
      <c r="R20" s="52"/>
      <c r="S20" s="43"/>
      <c r="T20" s="69">
        <v>57</v>
      </c>
      <c r="U20" s="51"/>
      <c r="V20" s="68">
        <v>1306.6666666666667</v>
      </c>
      <c r="W20" s="52"/>
      <c r="X20" s="43"/>
    </row>
    <row r="21" spans="2:24" s="34" customFormat="1" x14ac:dyDescent="0.3">
      <c r="B21" s="69">
        <v>10</v>
      </c>
      <c r="C21" s="68">
        <v>1306.6666666666667</v>
      </c>
      <c r="E21" s="76">
        <v>22</v>
      </c>
      <c r="F21" s="51"/>
      <c r="G21" s="68">
        <v>1306.6666666666667</v>
      </c>
      <c r="H21" s="52"/>
      <c r="I21" s="43"/>
      <c r="J21" s="76">
        <v>34</v>
      </c>
      <c r="K21" s="51"/>
      <c r="L21" s="68">
        <v>1306.6666666666667</v>
      </c>
      <c r="M21" s="52"/>
      <c r="N21" s="43"/>
      <c r="O21" s="76">
        <v>46</v>
      </c>
      <c r="P21" s="51"/>
      <c r="Q21" s="68">
        <v>1306.6666666666667</v>
      </c>
      <c r="R21" s="52"/>
      <c r="S21" s="43"/>
      <c r="T21" s="76">
        <v>58</v>
      </c>
      <c r="U21" s="51"/>
      <c r="V21" s="68">
        <v>1306.6666666666667</v>
      </c>
      <c r="W21" s="52"/>
      <c r="X21" s="43"/>
    </row>
    <row r="22" spans="2:24" s="34" customFormat="1" x14ac:dyDescent="0.3">
      <c r="B22" s="69">
        <v>11</v>
      </c>
      <c r="C22" s="68">
        <v>1306.6666666666667</v>
      </c>
      <c r="E22" s="76">
        <v>23</v>
      </c>
      <c r="F22" s="51"/>
      <c r="G22" s="68">
        <v>1306.6666666666667</v>
      </c>
      <c r="H22" s="52"/>
      <c r="I22" s="43"/>
      <c r="J22" s="69">
        <v>35</v>
      </c>
      <c r="K22" s="51"/>
      <c r="L22" s="68">
        <v>1306.6666666666667</v>
      </c>
      <c r="M22" s="52"/>
      <c r="N22" s="43"/>
      <c r="O22" s="69">
        <v>47</v>
      </c>
      <c r="P22" s="51"/>
      <c r="Q22" s="68">
        <v>1306.6666666666667</v>
      </c>
      <c r="R22" s="52"/>
      <c r="S22" s="43"/>
      <c r="T22" s="69">
        <v>59</v>
      </c>
      <c r="U22" s="51"/>
      <c r="V22" s="68">
        <v>1306.6666666666667</v>
      </c>
      <c r="W22" s="52"/>
      <c r="X22" s="43"/>
    </row>
    <row r="23" spans="2:24" s="34" customFormat="1" x14ac:dyDescent="0.3">
      <c r="B23" s="69">
        <v>12</v>
      </c>
      <c r="C23" s="68">
        <v>1306.6666666666667</v>
      </c>
      <c r="E23" s="76">
        <v>24</v>
      </c>
      <c r="F23" s="51"/>
      <c r="G23" s="68">
        <v>1306.6666666666667</v>
      </c>
      <c r="H23" s="52"/>
      <c r="I23" s="43"/>
      <c r="J23" s="76">
        <v>36</v>
      </c>
      <c r="K23" s="51"/>
      <c r="L23" s="68">
        <v>1306.6666666666667</v>
      </c>
      <c r="M23" s="52"/>
      <c r="N23" s="43"/>
      <c r="O23" s="76">
        <v>48</v>
      </c>
      <c r="P23" s="51"/>
      <c r="Q23" s="68">
        <v>1306.6666666666667</v>
      </c>
      <c r="R23" s="52"/>
      <c r="S23" s="43"/>
      <c r="T23" s="76">
        <v>60</v>
      </c>
      <c r="U23" s="51"/>
      <c r="V23" s="68">
        <v>1306.6666666666667</v>
      </c>
      <c r="W23" s="52"/>
      <c r="X23" s="43"/>
    </row>
    <row r="24" spans="2:24" s="34" customFormat="1" x14ac:dyDescent="0.3">
      <c r="I24" s="43"/>
      <c r="N24" s="43"/>
      <c r="S24" s="43"/>
    </row>
    <row r="25" spans="2:24" x14ac:dyDescent="0.3">
      <c r="I25" s="43"/>
      <c r="N25" s="43"/>
      <c r="S25" s="43"/>
    </row>
    <row r="26" spans="2:24" x14ac:dyDescent="0.3">
      <c r="I26" s="43"/>
      <c r="N26" s="43"/>
      <c r="S26" s="43"/>
    </row>
  </sheetData>
  <mergeCells count="26"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2021-06-21T15:54:11Z</dcterms:modified>
</cp:coreProperties>
</file>