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mo do Contrato" sheetId="1" state="visible" r:id="rId2"/>
    <sheet name="Resumo por item" sheetId="2" state="visible" r:id="rId3"/>
    <sheet name="Cronograma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<sst xmlns="http://schemas.openxmlformats.org/spreadsheetml/2006/main" count="525" uniqueCount="82">
  <si>
    <t xml:space="preserve">CONTRATO 14.2017.RER</t>
  </si>
  <si>
    <t xml:space="preserve">Tipo de alteração</t>
  </si>
  <si>
    <t xml:space="preserve">Prazo</t>
  </si>
  <si>
    <t xml:space="preserve">Valor Global</t>
  </si>
  <si>
    <t xml:space="preserve">Acréscimos %</t>
  </si>
  <si>
    <t xml:space="preserve">Supressões %</t>
  </si>
  <si>
    <t xml:space="preserve">SEI Nº</t>
  </si>
  <si>
    <t xml:space="preserve">Valor inicial do Contrato</t>
  </si>
  <si>
    <t xml:space="preserve">08/05/2017 a 07/05/2018</t>
  </si>
  <si>
    <t xml:space="preserve">PRIMEIRO APOSTILAMENTO - 13/06/2017</t>
  </si>
  <si>
    <t xml:space="preserve">Nomeação de Fiscal</t>
  </si>
  <si>
    <t xml:space="preserve">SEGUNDO APOSTILAMENTO - 22/08/2017</t>
  </si>
  <si>
    <t xml:space="preserve">Alteração de Fiscal</t>
  </si>
  <si>
    <t xml:space="preserve">ADITIVO 01/2017 - 02/10/2017</t>
  </si>
  <si>
    <t xml:space="preserve">Reequilíbrio</t>
  </si>
  <si>
    <t xml:space="preserve">ADITIVO 01/2018 - 05/03/2018</t>
  </si>
  <si>
    <t xml:space="preserve">Prorrogação</t>
  </si>
  <si>
    <t xml:space="preserve">08/05/2018 a 07/05/2019</t>
  </si>
  <si>
    <t xml:space="preserve">23208.000842/2018-33</t>
  </si>
  <si>
    <t xml:space="preserve">ADITIVO Nº 03/2019 - 06/05/2019</t>
  </si>
  <si>
    <t xml:space="preserve">08/05/2019 a 07/05/2020</t>
  </si>
  <si>
    <t xml:space="preserve">23208.001221/2019-92</t>
  </si>
  <si>
    <t xml:space="preserve">ADITIVO Nº 04/2019 - 09/07/2019</t>
  </si>
  <si>
    <t xml:space="preserve">23208.002256/2019-49</t>
  </si>
  <si>
    <t xml:space="preserve">APOSTILAMENTO 03/2019 - 12/08/2019</t>
  </si>
  <si>
    <t xml:space="preserve">Reajuste</t>
  </si>
  <si>
    <t xml:space="preserve">23208.002945/2019-53</t>
  </si>
  <si>
    <t xml:space="preserve">ADITIVO Nº 05/2020 - 30/04/2020</t>
  </si>
  <si>
    <t xml:space="preserve">08/05/2020 a 07/05/2021</t>
  </si>
  <si>
    <t xml:space="preserve">23208.001101/2020-29</t>
  </si>
  <si>
    <t xml:space="preserve">ADITIVO Nº 06/2021 – 03/05/2021</t>
  </si>
  <si>
    <t xml:space="preserve">08/05/2021 a 07/05/2022</t>
  </si>
  <si>
    <t xml:space="preserve">23208.000483/2021-54</t>
  </si>
  <si>
    <t xml:space="preserve">Valor Total</t>
  </si>
  <si>
    <t xml:space="preserve">ITEM</t>
  </si>
  <si>
    <t xml:space="preserve">DESCRIÇÃO REITORIA</t>
  </si>
  <si>
    <t xml:space="preserve">UNID</t>
  </si>
  <si>
    <t xml:space="preserve">QUANT</t>
  </si>
  <si>
    <t xml:space="preserve">VALOR UNITÁRIO</t>
  </si>
  <si>
    <t xml:space="preserve">VALOR GLOBAL</t>
  </si>
  <si>
    <t xml:space="preserve">Visita Manutenção Preventiva</t>
  </si>
  <si>
    <t xml:space="preserve">Unid</t>
  </si>
  <si>
    <t xml:space="preserve">Visita Manutenção Corretiva</t>
  </si>
  <si>
    <t xml:space="preserve">Insumos</t>
  </si>
  <si>
    <t xml:space="preserve">Verba</t>
  </si>
  <si>
    <t xml:space="preserve">DESCRIÇÃO BETIM</t>
  </si>
  <si>
    <t xml:space="preserve">DESCRIÇÃO CONGONHAS</t>
  </si>
  <si>
    <t xml:space="preserve">DESCRIÇÃO CONS. LAFAIETE</t>
  </si>
  <si>
    <t xml:space="preserve">DESCRIÇÃO ITABIRITO</t>
  </si>
  <si>
    <t xml:space="preserve">DESCRIÇÃO PONTE NOVA</t>
  </si>
  <si>
    <t xml:space="preserve">DESCRIÇÃO RIBEIRÃO DAS NEVES</t>
  </si>
  <si>
    <t xml:space="preserve">DESCRIÇÃO SANTA LUZIA</t>
  </si>
  <si>
    <t xml:space="preserve">TOTAL</t>
  </si>
  <si>
    <t xml:space="preserve">TA 01/2017 - REEQUILÍBRIO - Vigência a partir de 02/10/2017</t>
  </si>
  <si>
    <t xml:space="preserve">Diferença Unitária</t>
  </si>
  <si>
    <t xml:space="preserve">Diferença Global</t>
  </si>
  <si>
    <t xml:space="preserve">TA 04/2019 - REEQUILÍBRIO - Vigência a partir de 08/05/2019</t>
  </si>
  <si>
    <t xml:space="preserve">3º APOSTILAMENTO - REAJUSTE - Vigência a partir de 12/08/2019</t>
  </si>
  <si>
    <t xml:space="preserve">ADITIVO 01/2017 - REEQUILÍBRIO</t>
  </si>
  <si>
    <t xml:space="preserve">Valor Acumulado</t>
  </si>
  <si>
    <t xml:space="preserve">ADITIVO 01/2018 - PRORROGAÇÃO</t>
  </si>
  <si>
    <t xml:space="preserve">ADITIVO 03/2019 - PRORROGAÇÃO</t>
  </si>
  <si>
    <t xml:space="preserve">ADITIVO 04/2019 - REEQUILÍBRIO</t>
  </si>
  <si>
    <t xml:space="preserve">APOSTILAMENTO 03/2019 - REAJUSTE</t>
  </si>
  <si>
    <t xml:space="preserve">ADITIVO 05/2020 - PRORROGAÇÃO</t>
  </si>
  <si>
    <t xml:space="preserve">ADITIVO 06/2021 - PRORROGAÇÃO</t>
  </si>
  <si>
    <t xml:space="preserve">Vigência a partir de 02/10/2017</t>
  </si>
  <si>
    <t xml:space="preserve">Vigência a partir de 08/05/2019</t>
  </si>
  <si>
    <t xml:space="preserve">Vigência a partir de 12/08/2019</t>
  </si>
  <si>
    <t xml:space="preserve">Valor Mensal</t>
  </si>
  <si>
    <t xml:space="preserve">Novo valor Mensal</t>
  </si>
  <si>
    <t xml:space="preserve">Novo valor Anual</t>
  </si>
  <si>
    <t xml:space="preserve">Valor do Termo</t>
  </si>
  <si>
    <t xml:space="preserve">Cronograma das parcelas</t>
  </si>
  <si>
    <t xml:space="preserve">Parcela nº</t>
  </si>
  <si>
    <t xml:space="preserve">Valor Parcela</t>
  </si>
  <si>
    <t xml:space="preserve">Diferença</t>
  </si>
  <si>
    <t xml:space="preserve">1º</t>
  </si>
  <si>
    <t xml:space="preserve">2º</t>
  </si>
  <si>
    <t xml:space="preserve">3º</t>
  </si>
  <si>
    <t xml:space="preserve">4º</t>
  </si>
  <si>
    <t xml:space="preserve">5º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</si>
</sst>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&quot;R$ &quot;* #,##0.00_-;&quot;-R$ &quot;* #,##0.00_-;_-&quot;R$ &quot;* \-??_-;_-@_-"/>
    <numFmt numFmtId="166" formatCode="d/m/yyyy"/>
    <numFmt numFmtId="167" formatCode="0%"/>
    <numFmt numFmtId="168" formatCode="0.00%"/>
    <numFmt numFmtId="169" formatCode="0.000"/>
    <numFmt numFmtId="170" formatCode="_-&quot;R$&quot;* #,##0.00_-;&quot;-R$&quot;* #,##0.00_-;_-&quot;R$&quot;* \-??_-;_-@_-"/>
    <numFmt numFmtId="171" formatCode="_-* #,##0.00_-;\-* #,##0.00_-;_-* \-??_-;_-@_-"/>
    <numFmt numFmtId="172" formatCode="General"/>
    <numFmt numFmtId="173" formatCode="dd/mm/yy;@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0070C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1"/>
        <bgColor rgb="FFC0C0C0"/>
      </patternFill>
    </fill>
    <fill>
      <patternFill patternType="solid">
        <fgColor rgb="FF92D050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FFFFFF"/>
        <bgColor rgb="FFFFFFCC"/>
      </patternFill>
    </fill>
    <fill>
      <patternFill patternType="solid">
        <fgColor rgb="FF00B0F0"/>
        <bgColor rgb="FF33CCCC"/>
      </patternFill>
    </fill>
    <fill>
      <patternFill patternType="solid">
        <fgColor rgb="FF000000"/>
        <bgColor rgb="FF0033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2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2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1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4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1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J34"/>
  <sheetViews>
    <sheetView showFormulas="false" showGridLines="fals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I14" activeCellId="0" sqref="I14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1" width="37.71"/>
    <col collapsed="false" customWidth="true" hidden="false" outlineLevel="0" max="3" min="3" style="1" width="26.72"/>
    <col collapsed="false" customWidth="true" hidden="false" outlineLevel="0" max="4" min="4" style="1" width="24.57"/>
    <col collapsed="false" customWidth="true" hidden="false" outlineLevel="0" max="5" min="5" style="1" width="21"/>
    <col collapsed="false" customWidth="true" hidden="false" outlineLevel="0" max="6" min="6" style="2" width="14.28"/>
    <col collapsed="false" customWidth="true" hidden="false" outlineLevel="0" max="7" min="7" style="3" width="14.14"/>
    <col collapsed="false" customWidth="true" hidden="false" outlineLevel="0" max="8" min="8" style="1" width="20.43"/>
    <col collapsed="false" customWidth="true" hidden="false" outlineLevel="0" max="9" min="9" style="4" width="17"/>
    <col collapsed="false" customWidth="true" hidden="false" outlineLevel="0" max="10" min="10" style="4" width="13.71"/>
    <col collapsed="false" customWidth="false" hidden="false" outlineLevel="0" max="11" min="11" style="1" width="9.14"/>
    <col collapsed="false" customWidth="true" hidden="false" outlineLevel="0" max="12" min="12" style="1" width="17"/>
    <col collapsed="false" customWidth="false" hidden="false" outlineLevel="0" max="1024" min="13" style="1" width="9.14"/>
  </cols>
  <sheetData>
    <row r="3" customFormat="false" ht="15.75" hidden="false" customHeight="false" outlineLevel="0" collapsed="false">
      <c r="B3" s="5" t="s">
        <v>0</v>
      </c>
      <c r="C3" s="6" t="s">
        <v>1</v>
      </c>
      <c r="D3" s="6" t="s">
        <v>2</v>
      </c>
      <c r="E3" s="6" t="s">
        <v>3</v>
      </c>
      <c r="F3" s="7" t="s">
        <v>4</v>
      </c>
      <c r="G3" s="8" t="s">
        <v>5</v>
      </c>
      <c r="H3" s="6" t="s">
        <v>6</v>
      </c>
      <c r="I3" s="9"/>
      <c r="J3" s="9"/>
    </row>
    <row r="4" customFormat="false" ht="15" hidden="false" customHeight="false" outlineLevel="0" collapsed="false">
      <c r="B4" s="10" t="s">
        <v>7</v>
      </c>
      <c r="C4" s="11"/>
      <c r="D4" s="12" t="s">
        <v>8</v>
      </c>
      <c r="E4" s="11" t="n">
        <v>539462.6</v>
      </c>
      <c r="F4" s="13"/>
      <c r="G4" s="14"/>
      <c r="H4" s="12"/>
      <c r="I4" s="15"/>
    </row>
    <row r="5" customFormat="false" ht="15" hidden="false" customHeight="false" outlineLevel="0" collapsed="false">
      <c r="B5" s="16" t="s">
        <v>9</v>
      </c>
      <c r="C5" s="11" t="s">
        <v>10</v>
      </c>
      <c r="D5" s="12"/>
      <c r="E5" s="11"/>
      <c r="F5" s="13"/>
      <c r="G5" s="14"/>
      <c r="H5" s="12"/>
      <c r="I5" s="15"/>
    </row>
    <row r="6" customFormat="false" ht="15" hidden="false" customHeight="false" outlineLevel="0" collapsed="false">
      <c r="B6" s="16" t="s">
        <v>11</v>
      </c>
      <c r="C6" s="11" t="s">
        <v>12</v>
      </c>
      <c r="D6" s="12"/>
      <c r="E6" s="11"/>
      <c r="F6" s="13"/>
      <c r="G6" s="14"/>
      <c r="H6" s="12"/>
      <c r="I6" s="15"/>
    </row>
    <row r="7" customFormat="false" ht="15" hidden="false" customHeight="false" outlineLevel="0" collapsed="false">
      <c r="B7" s="10" t="s">
        <v>13</v>
      </c>
      <c r="C7" s="11" t="s">
        <v>14</v>
      </c>
      <c r="D7" s="12"/>
      <c r="E7" s="11" t="n">
        <v>-29317</v>
      </c>
      <c r="F7" s="13"/>
      <c r="G7" s="14"/>
      <c r="H7" s="12"/>
      <c r="I7" s="15"/>
    </row>
    <row r="8" customFormat="false" ht="15" hidden="false" customHeight="false" outlineLevel="0" collapsed="false">
      <c r="B8" s="10" t="s">
        <v>15</v>
      </c>
      <c r="C8" s="17" t="s">
        <v>16</v>
      </c>
      <c r="D8" s="18" t="s">
        <v>17</v>
      </c>
      <c r="E8" s="11"/>
      <c r="F8" s="13"/>
      <c r="G8" s="14"/>
      <c r="H8" s="18" t="s">
        <v>18</v>
      </c>
      <c r="I8" s="15"/>
    </row>
    <row r="9" customFormat="false" ht="15" hidden="false" customHeight="false" outlineLevel="0" collapsed="false">
      <c r="B9" s="10" t="s">
        <v>19</v>
      </c>
      <c r="C9" s="17" t="s">
        <v>16</v>
      </c>
      <c r="D9" s="18" t="s">
        <v>20</v>
      </c>
      <c r="E9" s="11"/>
      <c r="F9" s="13"/>
      <c r="G9" s="14"/>
      <c r="H9" s="18" t="s">
        <v>21</v>
      </c>
      <c r="I9" s="15"/>
    </row>
    <row r="10" customFormat="false" ht="15" hidden="false" customHeight="false" outlineLevel="0" collapsed="false">
      <c r="B10" s="10" t="s">
        <v>22</v>
      </c>
      <c r="C10" s="17" t="s">
        <v>14</v>
      </c>
      <c r="D10" s="18"/>
      <c r="E10" s="11" t="n">
        <v>7828.74000000001</v>
      </c>
      <c r="F10" s="13"/>
      <c r="G10" s="14"/>
      <c r="H10" s="18" t="s">
        <v>23</v>
      </c>
      <c r="I10" s="15"/>
    </row>
    <row r="11" customFormat="false" ht="15" hidden="false" customHeight="false" outlineLevel="0" collapsed="false">
      <c r="B11" s="16" t="s">
        <v>24</v>
      </c>
      <c r="C11" s="17" t="s">
        <v>25</v>
      </c>
      <c r="D11" s="18"/>
      <c r="E11" s="11" t="n">
        <v>11419.2</v>
      </c>
      <c r="F11" s="13"/>
      <c r="G11" s="14"/>
      <c r="H11" s="18" t="s">
        <v>26</v>
      </c>
      <c r="I11" s="15"/>
    </row>
    <row r="12" customFormat="false" ht="15" hidden="false" customHeight="false" outlineLevel="0" collapsed="false">
      <c r="B12" s="10" t="s">
        <v>27</v>
      </c>
      <c r="C12" s="11" t="s">
        <v>16</v>
      </c>
      <c r="D12" s="18" t="s">
        <v>28</v>
      </c>
      <c r="E12" s="11"/>
      <c r="F12" s="13"/>
      <c r="G12" s="14"/>
      <c r="H12" s="18" t="s">
        <v>29</v>
      </c>
      <c r="I12" s="15"/>
    </row>
    <row r="13" customFormat="false" ht="14.9" hidden="false" customHeight="false" outlineLevel="0" collapsed="false">
      <c r="B13" s="10" t="s">
        <v>30</v>
      </c>
      <c r="C13" s="11" t="s">
        <v>16</v>
      </c>
      <c r="D13" s="18" t="s">
        <v>31</v>
      </c>
      <c r="E13" s="11"/>
      <c r="F13" s="13"/>
      <c r="G13" s="14"/>
      <c r="H13" s="18" t="s">
        <v>32</v>
      </c>
      <c r="I13" s="15"/>
    </row>
    <row r="14" customFormat="false" ht="15" hidden="false" customHeight="false" outlineLevel="0" collapsed="false">
      <c r="B14" s="10"/>
      <c r="C14" s="11"/>
      <c r="D14" s="18"/>
      <c r="E14" s="11"/>
      <c r="F14" s="13"/>
      <c r="G14" s="14"/>
      <c r="H14" s="18"/>
      <c r="I14" s="15"/>
    </row>
    <row r="15" customFormat="false" ht="15" hidden="false" customHeight="false" outlineLevel="0" collapsed="false">
      <c r="B15" s="10"/>
      <c r="C15" s="11"/>
      <c r="D15" s="12"/>
      <c r="E15" s="11"/>
      <c r="F15" s="13"/>
      <c r="G15" s="14"/>
      <c r="H15" s="12"/>
      <c r="I15" s="15"/>
    </row>
    <row r="16" customFormat="false" ht="15" hidden="false" customHeight="false" outlineLevel="0" collapsed="false">
      <c r="B16" s="10"/>
      <c r="C16" s="11"/>
      <c r="D16" s="12"/>
      <c r="E16" s="11"/>
      <c r="F16" s="13"/>
      <c r="G16" s="14"/>
      <c r="H16" s="19"/>
      <c r="I16" s="15"/>
    </row>
    <row r="17" customFormat="false" ht="15" hidden="false" customHeight="false" outlineLevel="0" collapsed="false">
      <c r="B17" s="10"/>
      <c r="C17" s="11"/>
      <c r="D17" s="12"/>
      <c r="E17" s="11"/>
      <c r="F17" s="13"/>
      <c r="G17" s="14"/>
      <c r="H17" s="12"/>
      <c r="I17" s="15"/>
    </row>
    <row r="18" customFormat="false" ht="15" hidden="false" customHeight="false" outlineLevel="0" collapsed="false">
      <c r="B18" s="10"/>
      <c r="C18" s="11"/>
      <c r="D18" s="18"/>
      <c r="E18" s="11"/>
      <c r="F18" s="13"/>
      <c r="G18" s="14"/>
      <c r="H18" s="18"/>
      <c r="I18" s="15"/>
    </row>
    <row r="19" customFormat="false" ht="15" hidden="false" customHeight="false" outlineLevel="0" collapsed="false">
      <c r="B19" s="10"/>
      <c r="C19" s="11"/>
      <c r="D19" s="18"/>
      <c r="E19" s="11"/>
      <c r="F19" s="13"/>
      <c r="G19" s="14"/>
      <c r="H19" s="18"/>
      <c r="I19" s="15"/>
    </row>
    <row r="20" customFormat="false" ht="15" hidden="false" customHeight="false" outlineLevel="0" collapsed="false">
      <c r="B20" s="10"/>
      <c r="C20" s="11"/>
      <c r="D20" s="18"/>
      <c r="E20" s="11"/>
      <c r="F20" s="13"/>
      <c r="G20" s="14"/>
      <c r="H20" s="18"/>
      <c r="I20" s="15"/>
      <c r="J20" s="20"/>
    </row>
    <row r="21" customFormat="false" ht="15" hidden="false" customHeight="false" outlineLevel="0" collapsed="false">
      <c r="B21" s="10"/>
      <c r="C21" s="11"/>
      <c r="D21" s="18"/>
      <c r="E21" s="11"/>
      <c r="F21" s="13"/>
      <c r="G21" s="14"/>
      <c r="H21" s="18"/>
      <c r="I21" s="15"/>
      <c r="J21" s="20"/>
    </row>
    <row r="22" customFormat="false" ht="15" hidden="false" customHeight="false" outlineLevel="0" collapsed="false">
      <c r="B22" s="10"/>
      <c r="C22" s="11"/>
      <c r="D22" s="18"/>
      <c r="E22" s="11"/>
      <c r="F22" s="13"/>
      <c r="G22" s="14"/>
      <c r="H22" s="18"/>
      <c r="I22" s="15"/>
      <c r="J22" s="20"/>
    </row>
    <row r="23" customFormat="false" ht="15" hidden="false" customHeight="false" outlineLevel="0" collapsed="false">
      <c r="B23" s="10"/>
      <c r="C23" s="11"/>
      <c r="D23" s="18"/>
      <c r="E23" s="11"/>
      <c r="F23" s="13"/>
      <c r="G23" s="14"/>
      <c r="H23" s="18"/>
      <c r="I23" s="15"/>
      <c r="J23" s="20"/>
    </row>
    <row r="24" customFormat="false" ht="15" hidden="false" customHeight="false" outlineLevel="0" collapsed="false">
      <c r="B24" s="10"/>
      <c r="C24" s="11"/>
      <c r="D24" s="18"/>
      <c r="E24" s="11"/>
      <c r="F24" s="13"/>
      <c r="G24" s="14"/>
      <c r="H24" s="18"/>
      <c r="I24" s="15"/>
      <c r="J24" s="20"/>
    </row>
    <row r="25" customFormat="false" ht="15" hidden="false" customHeight="false" outlineLevel="0" collapsed="false">
      <c r="B25" s="10"/>
      <c r="C25" s="11"/>
      <c r="D25" s="18"/>
      <c r="E25" s="11"/>
      <c r="F25" s="13"/>
      <c r="G25" s="14"/>
      <c r="H25" s="18"/>
      <c r="I25" s="15"/>
      <c r="J25" s="20"/>
    </row>
    <row r="26" customFormat="false" ht="15" hidden="false" customHeight="false" outlineLevel="0" collapsed="false">
      <c r="B26" s="10"/>
      <c r="C26" s="11"/>
      <c r="D26" s="18"/>
      <c r="E26" s="11"/>
      <c r="F26" s="13"/>
      <c r="G26" s="14"/>
      <c r="H26" s="18"/>
      <c r="I26" s="15"/>
      <c r="J26" s="20"/>
    </row>
    <row r="27" customFormat="false" ht="15" hidden="false" customHeight="false" outlineLevel="0" collapsed="false">
      <c r="B27" s="21"/>
      <c r="C27" s="17"/>
      <c r="D27" s="18"/>
      <c r="E27" s="11"/>
      <c r="F27" s="13"/>
      <c r="G27" s="14"/>
      <c r="H27" s="18"/>
      <c r="I27" s="15"/>
      <c r="J27" s="20"/>
    </row>
    <row r="28" customFormat="false" ht="15" hidden="false" customHeight="false" outlineLevel="0" collapsed="false">
      <c r="B28" s="22" t="s">
        <v>33</v>
      </c>
      <c r="C28" s="22"/>
      <c r="D28" s="22"/>
      <c r="E28" s="23" t="n">
        <f aca="false">SUM(E4:E27)</f>
        <v>529393.54</v>
      </c>
      <c r="F28" s="24" t="n">
        <f aca="false">SUM(F4:F27)</f>
        <v>0</v>
      </c>
      <c r="G28" s="25" t="n">
        <f aca="false">SUM(G4:G27)</f>
        <v>0</v>
      </c>
      <c r="H28" s="26"/>
      <c r="I28" s="27"/>
    </row>
    <row r="29" customFormat="false" ht="15" hidden="false" customHeight="false" outlineLevel="0" collapsed="false">
      <c r="C29" s="15"/>
      <c r="E29" s="15"/>
      <c r="F29" s="28"/>
      <c r="G29" s="29"/>
    </row>
    <row r="30" customFormat="false" ht="15" hidden="false" customHeight="false" outlineLevel="0" collapsed="false">
      <c r="E30" s="15"/>
      <c r="F30" s="30"/>
    </row>
    <row r="31" customFormat="false" ht="15" hidden="false" customHeight="false" outlineLevel="0" collapsed="false">
      <c r="E31" s="31"/>
      <c r="F31" s="30"/>
      <c r="I31" s="32"/>
    </row>
    <row r="32" customFormat="false" ht="15" hidden="false" customHeight="false" outlineLevel="0" collapsed="false">
      <c r="E32" s="33"/>
      <c r="F32" s="30"/>
    </row>
    <row r="33" customFormat="false" ht="15" hidden="false" customHeight="false" outlineLevel="0" collapsed="false">
      <c r="E33" s="34"/>
      <c r="F33" s="30"/>
    </row>
    <row r="34" customFormat="false" ht="15" hidden="false" customHeight="false" outlineLevel="0" collapsed="false">
      <c r="F34" s="30"/>
    </row>
  </sheetData>
  <mergeCells count="2">
    <mergeCell ref="I3:J3"/>
    <mergeCell ref="B28:D28"/>
  </mergeCells>
  <conditionalFormatting sqref="C3:C17 C19:C21 C29:C1048576">
    <cfRule type="containsText" priority="2" operator="containsText" aboveAverage="0" equalAverage="0" bottom="0" percent="0" rank="0" text="acréscimo" dxfId="0">
      <formula>NOT(ISERROR(SEARCH("acréscimo",C3)))</formula>
    </cfRule>
    <cfRule type="containsText" priority="3" operator="containsText" aboveAverage="0" equalAverage="0" bottom="0" percent="0" rank="0" text="supressão" dxfId="1">
      <formula>NOT(ISERROR(SEARCH("supressão",C3)))</formula>
    </cfRule>
  </conditionalFormatting>
  <conditionalFormatting sqref="C18">
    <cfRule type="containsText" priority="4" operator="containsText" aboveAverage="0" equalAverage="0" bottom="0" percent="0" rank="0" text="acréscimo" dxfId="2">
      <formula>NOT(ISERROR(SEARCH("acréscimo",C18)))</formula>
    </cfRule>
    <cfRule type="containsText" priority="5" operator="containsText" aboveAverage="0" equalAverage="0" bottom="0" percent="0" rank="0" text="supressão" dxfId="3">
      <formula>NOT(ISERROR(SEARCH("supressão",C18)))</formula>
    </cfRule>
  </conditionalFormatting>
  <conditionalFormatting sqref="C22">
    <cfRule type="containsText" priority="6" operator="containsText" aboveAverage="0" equalAverage="0" bottom="0" percent="0" rank="0" text="acréscimo" dxfId="4">
      <formula>NOT(ISERROR(SEARCH("acréscimo",C22)))</formula>
    </cfRule>
    <cfRule type="containsText" priority="7" operator="containsText" aboveAverage="0" equalAverage="0" bottom="0" percent="0" rank="0" text="supressão" dxfId="5">
      <formula>NOT(ISERROR(SEARCH("supressão",C22)))</formula>
    </cfRule>
  </conditionalFormatting>
  <conditionalFormatting sqref="C23">
    <cfRule type="containsText" priority="8" operator="containsText" aboveAverage="0" equalAverage="0" bottom="0" percent="0" rank="0" text="acréscimo" dxfId="6">
      <formula>NOT(ISERROR(SEARCH("acréscimo",C23)))</formula>
    </cfRule>
    <cfRule type="containsText" priority="9" operator="containsText" aboveAverage="0" equalAverage="0" bottom="0" percent="0" rank="0" text="supressão" dxfId="7">
      <formula>NOT(ISERROR(SEARCH("supressão",C23)))</formula>
    </cfRule>
  </conditionalFormatting>
  <conditionalFormatting sqref="C24:C27">
    <cfRule type="containsText" priority="10" operator="containsText" aboveAverage="0" equalAverage="0" bottom="0" percent="0" rank="0" text="acréscimo" dxfId="8">
      <formula>NOT(ISERROR(SEARCH("acréscimo",C24)))</formula>
    </cfRule>
    <cfRule type="containsText" priority="11" operator="containsText" aboveAverage="0" equalAverage="0" bottom="0" percent="0" rank="0" text="supressão" dxfId="9">
      <formula>NOT(ISERROR(SEARCH("supressão",C24)))</formula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J144"/>
  <sheetViews>
    <sheetView showFormulas="false" showGridLines="false" showRowColHeaders="true" showZeros="true" rightToLeft="false" tabSelected="false" showOutlineSymbols="true" defaultGridColor="true" view="normal" topLeftCell="A133" colorId="64" zoomScale="110" zoomScaleNormal="110" zoomScalePageLayoutView="100" workbookViewId="0">
      <selection pane="topLeft" activeCell="J66" activeCellId="0" sqref="J66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2.43"/>
    <col collapsed="false" customWidth="true" hidden="false" outlineLevel="0" max="3" min="3" style="0" width="30.57"/>
    <col collapsed="false" customWidth="true" hidden="false" outlineLevel="0" max="6" min="6" style="0" width="16.28"/>
    <col collapsed="false" customWidth="true" hidden="false" outlineLevel="0" max="7" min="7" style="0" width="14.43"/>
    <col collapsed="false" customWidth="true" hidden="false" outlineLevel="0" max="8" min="8" style="35" width="19"/>
    <col collapsed="false" customWidth="true" hidden="false" outlineLevel="0" max="10" min="9" style="0" width="22.15"/>
  </cols>
  <sheetData>
    <row r="2" customFormat="false" ht="15" hidden="false" customHeight="false" outlineLevel="0" collapsed="false">
      <c r="B2" s="36" t="str">
        <f aca="false">'Resumo do Contrato'!B3</f>
        <v>CONTRATO 14.2017.RER</v>
      </c>
      <c r="C2" s="36"/>
      <c r="D2" s="36"/>
      <c r="E2" s="36"/>
      <c r="F2" s="36"/>
      <c r="G2" s="36"/>
    </row>
    <row r="3" customFormat="false" ht="15" hidden="false" customHeight="false" outlineLevel="0" collapsed="false">
      <c r="B3" s="37" t="s">
        <v>34</v>
      </c>
      <c r="C3" s="37" t="s">
        <v>35</v>
      </c>
      <c r="D3" s="37" t="s">
        <v>36</v>
      </c>
      <c r="E3" s="37" t="s">
        <v>37</v>
      </c>
      <c r="F3" s="37" t="s">
        <v>38</v>
      </c>
      <c r="G3" s="37" t="s">
        <v>39</v>
      </c>
    </row>
    <row r="4" customFormat="false" ht="15" hidden="false" customHeight="false" outlineLevel="0" collapsed="false">
      <c r="B4" s="38" t="n">
        <v>1</v>
      </c>
      <c r="C4" s="38" t="s">
        <v>40</v>
      </c>
      <c r="D4" s="38" t="s">
        <v>41</v>
      </c>
      <c r="E4" s="38" t="n">
        <v>12</v>
      </c>
      <c r="F4" s="39" t="n">
        <v>538.46</v>
      </c>
      <c r="G4" s="39" t="n">
        <f aca="false">E4*F4</f>
        <v>6461.52</v>
      </c>
    </row>
    <row r="5" customFormat="false" ht="15" hidden="false" customHeight="false" outlineLevel="0" collapsed="false">
      <c r="B5" s="38" t="n">
        <v>2</v>
      </c>
      <c r="C5" s="38" t="s">
        <v>42</v>
      </c>
      <c r="D5" s="38" t="s">
        <v>41</v>
      </c>
      <c r="E5" s="38" t="n">
        <v>12</v>
      </c>
      <c r="F5" s="39" t="n">
        <v>1444.19</v>
      </c>
      <c r="G5" s="39" t="n">
        <f aca="false">E5*F5</f>
        <v>17330.28</v>
      </c>
    </row>
    <row r="6" customFormat="false" ht="15" hidden="false" customHeight="false" outlineLevel="0" collapsed="false">
      <c r="B6" s="38" t="n">
        <v>3</v>
      </c>
      <c r="C6" s="38" t="s">
        <v>43</v>
      </c>
      <c r="D6" s="38" t="s">
        <v>44</v>
      </c>
      <c r="E6" s="38" t="n">
        <v>1</v>
      </c>
      <c r="F6" s="39" t="n">
        <v>66000</v>
      </c>
      <c r="G6" s="39" t="n">
        <f aca="false">E6*F6</f>
        <v>66000</v>
      </c>
    </row>
    <row r="7" customFormat="false" ht="15" hidden="false" customHeight="false" outlineLevel="0" collapsed="false">
      <c r="B7" s="37" t="s">
        <v>34</v>
      </c>
      <c r="C7" s="37" t="s">
        <v>45</v>
      </c>
      <c r="D7" s="37" t="s">
        <v>36</v>
      </c>
      <c r="E7" s="37" t="s">
        <v>37</v>
      </c>
      <c r="F7" s="37" t="s">
        <v>38</v>
      </c>
      <c r="G7" s="37" t="s">
        <v>39</v>
      </c>
    </row>
    <row r="8" customFormat="false" ht="15" hidden="false" customHeight="false" outlineLevel="0" collapsed="false">
      <c r="B8" s="38" t="n">
        <v>4</v>
      </c>
      <c r="C8" s="38" t="s">
        <v>40</v>
      </c>
      <c r="D8" s="38" t="s">
        <v>41</v>
      </c>
      <c r="E8" s="38" t="n">
        <v>12</v>
      </c>
      <c r="F8" s="39" t="n">
        <v>658.34</v>
      </c>
      <c r="G8" s="39" t="n">
        <f aca="false">E8*F8</f>
        <v>7900.08</v>
      </c>
    </row>
    <row r="9" customFormat="false" ht="15" hidden="false" customHeight="false" outlineLevel="0" collapsed="false">
      <c r="B9" s="38" t="n">
        <v>5</v>
      </c>
      <c r="C9" s="38" t="s">
        <v>42</v>
      </c>
      <c r="D9" s="38" t="s">
        <v>41</v>
      </c>
      <c r="E9" s="38" t="n">
        <v>12</v>
      </c>
      <c r="F9" s="39" t="n">
        <v>1537.69</v>
      </c>
      <c r="G9" s="39" t="n">
        <f aca="false">E9*F9</f>
        <v>18452.28</v>
      </c>
    </row>
    <row r="10" customFormat="false" ht="15" hidden="false" customHeight="false" outlineLevel="0" collapsed="false">
      <c r="B10" s="38" t="n">
        <v>6</v>
      </c>
      <c r="C10" s="38" t="s">
        <v>43</v>
      </c>
      <c r="D10" s="38" t="s">
        <v>44</v>
      </c>
      <c r="E10" s="38" t="n">
        <v>1</v>
      </c>
      <c r="F10" s="39" t="n">
        <v>87000</v>
      </c>
      <c r="G10" s="39" t="n">
        <f aca="false">E10*F10</f>
        <v>87000</v>
      </c>
    </row>
    <row r="11" customFormat="false" ht="15" hidden="false" customHeight="false" outlineLevel="0" collapsed="false">
      <c r="B11" s="37" t="s">
        <v>34</v>
      </c>
      <c r="C11" s="37" t="s">
        <v>46</v>
      </c>
      <c r="D11" s="37" t="s">
        <v>36</v>
      </c>
      <c r="E11" s="37" t="s">
        <v>37</v>
      </c>
      <c r="F11" s="37" t="s">
        <v>38</v>
      </c>
      <c r="G11" s="37" t="s">
        <v>39</v>
      </c>
    </row>
    <row r="12" customFormat="false" ht="15" hidden="false" customHeight="false" outlineLevel="0" collapsed="false">
      <c r="B12" s="38" t="n">
        <v>7</v>
      </c>
      <c r="C12" s="38" t="s">
        <v>40</v>
      </c>
      <c r="D12" s="38" t="s">
        <v>41</v>
      </c>
      <c r="E12" s="38" t="n">
        <v>12</v>
      </c>
      <c r="F12" s="39" t="n">
        <v>714.92</v>
      </c>
      <c r="G12" s="39" t="n">
        <f aca="false">E12*F12</f>
        <v>8579.04</v>
      </c>
    </row>
    <row r="13" customFormat="false" ht="15" hidden="false" customHeight="false" outlineLevel="0" collapsed="false">
      <c r="B13" s="38" t="n">
        <v>8</v>
      </c>
      <c r="C13" s="38" t="s">
        <v>42</v>
      </c>
      <c r="D13" s="38" t="s">
        <v>41</v>
      </c>
      <c r="E13" s="38" t="n">
        <v>12</v>
      </c>
      <c r="F13" s="39" t="n">
        <v>1182.65</v>
      </c>
      <c r="G13" s="39" t="n">
        <f aca="false">E13*F13</f>
        <v>14191.8</v>
      </c>
    </row>
    <row r="14" customFormat="false" ht="15" hidden="false" customHeight="false" outlineLevel="0" collapsed="false">
      <c r="B14" s="38" t="n">
        <v>9</v>
      </c>
      <c r="C14" s="38" t="s">
        <v>43</v>
      </c>
      <c r="D14" s="38" t="s">
        <v>44</v>
      </c>
      <c r="E14" s="38" t="n">
        <v>1</v>
      </c>
      <c r="F14" s="39" t="n">
        <v>69000</v>
      </c>
      <c r="G14" s="39" t="n">
        <f aca="false">E14*F14</f>
        <v>69000</v>
      </c>
    </row>
    <row r="15" customFormat="false" ht="15" hidden="false" customHeight="false" outlineLevel="0" collapsed="false">
      <c r="B15" s="37" t="s">
        <v>34</v>
      </c>
      <c r="C15" s="37" t="s">
        <v>47</v>
      </c>
      <c r="D15" s="37" t="s">
        <v>36</v>
      </c>
      <c r="E15" s="37" t="s">
        <v>37</v>
      </c>
      <c r="F15" s="37" t="s">
        <v>38</v>
      </c>
      <c r="G15" s="37" t="s">
        <v>39</v>
      </c>
    </row>
    <row r="16" customFormat="false" ht="15" hidden="false" customHeight="false" outlineLevel="0" collapsed="false">
      <c r="B16" s="38" t="n">
        <v>10</v>
      </c>
      <c r="C16" s="38" t="s">
        <v>40</v>
      </c>
      <c r="D16" s="38" t="s">
        <v>41</v>
      </c>
      <c r="E16" s="38" t="n">
        <v>12</v>
      </c>
      <c r="F16" s="39" t="n">
        <v>601.52</v>
      </c>
      <c r="G16" s="39" t="n">
        <f aca="false">E16*F16</f>
        <v>7218.24</v>
      </c>
    </row>
    <row r="17" customFormat="false" ht="15" hidden="false" customHeight="false" outlineLevel="0" collapsed="false">
      <c r="B17" s="38" t="n">
        <v>11</v>
      </c>
      <c r="C17" s="38" t="s">
        <v>42</v>
      </c>
      <c r="D17" s="38" t="s">
        <v>41</v>
      </c>
      <c r="E17" s="38" t="n">
        <v>12</v>
      </c>
      <c r="F17" s="39" t="n">
        <v>601.52</v>
      </c>
      <c r="G17" s="39" t="n">
        <f aca="false">E17*F17</f>
        <v>7218.24</v>
      </c>
    </row>
    <row r="18" customFormat="false" ht="15" hidden="false" customHeight="false" outlineLevel="0" collapsed="false">
      <c r="B18" s="38" t="n">
        <v>12</v>
      </c>
      <c r="C18" s="38" t="s">
        <v>43</v>
      </c>
      <c r="D18" s="38" t="s">
        <v>44</v>
      </c>
      <c r="E18" s="38" t="n">
        <v>1</v>
      </c>
      <c r="F18" s="39" t="n">
        <v>7463.93</v>
      </c>
      <c r="G18" s="39" t="n">
        <f aca="false">E18*F18</f>
        <v>7463.93</v>
      </c>
    </row>
    <row r="19" customFormat="false" ht="15" hidden="false" customHeight="false" outlineLevel="0" collapsed="false">
      <c r="B19" s="37" t="s">
        <v>34</v>
      </c>
      <c r="C19" s="37" t="s">
        <v>48</v>
      </c>
      <c r="D19" s="37" t="s">
        <v>36</v>
      </c>
      <c r="E19" s="37" t="s">
        <v>37</v>
      </c>
      <c r="F19" s="37" t="s">
        <v>38</v>
      </c>
      <c r="G19" s="37" t="s">
        <v>39</v>
      </c>
    </row>
    <row r="20" customFormat="false" ht="15" hidden="false" customHeight="false" outlineLevel="0" collapsed="false">
      <c r="B20" s="38" t="n">
        <v>13</v>
      </c>
      <c r="C20" s="38" t="s">
        <v>40</v>
      </c>
      <c r="D20" s="38" t="s">
        <v>41</v>
      </c>
      <c r="E20" s="38" t="n">
        <v>12</v>
      </c>
      <c r="F20" s="39" t="n">
        <v>589.66</v>
      </c>
      <c r="G20" s="39" t="n">
        <f aca="false">E20*F20</f>
        <v>7075.92</v>
      </c>
    </row>
    <row r="21" customFormat="false" ht="15" hidden="false" customHeight="false" outlineLevel="0" collapsed="false">
      <c r="B21" s="38" t="n">
        <v>14</v>
      </c>
      <c r="C21" s="38" t="s">
        <v>42</v>
      </c>
      <c r="D21" s="38" t="s">
        <v>41</v>
      </c>
      <c r="E21" s="38" t="n">
        <v>12</v>
      </c>
      <c r="F21" s="39" t="n">
        <v>577.65</v>
      </c>
      <c r="G21" s="39" t="n">
        <f aca="false">E21*F21</f>
        <v>6931.8</v>
      </c>
    </row>
    <row r="22" customFormat="false" ht="15" hidden="false" customHeight="false" outlineLevel="0" collapsed="false">
      <c r="B22" s="38" t="n">
        <v>15</v>
      </c>
      <c r="C22" s="38" t="s">
        <v>43</v>
      </c>
      <c r="D22" s="38" t="s">
        <v>44</v>
      </c>
      <c r="E22" s="38" t="n">
        <v>1</v>
      </c>
      <c r="F22" s="39" t="n">
        <v>7589.9</v>
      </c>
      <c r="G22" s="39" t="n">
        <f aca="false">E22*F22</f>
        <v>7589.9</v>
      </c>
    </row>
    <row r="23" customFormat="false" ht="15" hidden="false" customHeight="false" outlineLevel="0" collapsed="false">
      <c r="B23" s="37" t="s">
        <v>34</v>
      </c>
      <c r="C23" s="37" t="s">
        <v>49</v>
      </c>
      <c r="D23" s="37" t="s">
        <v>36</v>
      </c>
      <c r="E23" s="37" t="s">
        <v>37</v>
      </c>
      <c r="F23" s="37" t="s">
        <v>38</v>
      </c>
      <c r="G23" s="37" t="s">
        <v>39</v>
      </c>
    </row>
    <row r="24" customFormat="false" ht="15" hidden="false" customHeight="false" outlineLevel="0" collapsed="false">
      <c r="B24" s="38" t="n">
        <v>16</v>
      </c>
      <c r="C24" s="38" t="s">
        <v>40</v>
      </c>
      <c r="D24" s="38" t="s">
        <v>41</v>
      </c>
      <c r="E24" s="38" t="n">
        <v>12</v>
      </c>
      <c r="F24" s="39" t="n">
        <v>157.72</v>
      </c>
      <c r="G24" s="39" t="n">
        <f aca="false">E24*F24</f>
        <v>1892.64</v>
      </c>
    </row>
    <row r="25" customFormat="false" ht="15" hidden="false" customHeight="false" outlineLevel="0" collapsed="false">
      <c r="B25" s="38" t="n">
        <v>17</v>
      </c>
      <c r="C25" s="38" t="s">
        <v>42</v>
      </c>
      <c r="D25" s="38" t="s">
        <v>41</v>
      </c>
      <c r="E25" s="38" t="n">
        <v>12</v>
      </c>
      <c r="F25" s="39" t="n">
        <v>925.23</v>
      </c>
      <c r="G25" s="39" t="n">
        <f aca="false">E25*F25</f>
        <v>11102.76</v>
      </c>
    </row>
    <row r="26" customFormat="false" ht="15" hidden="false" customHeight="false" outlineLevel="0" collapsed="false">
      <c r="B26" s="38" t="n">
        <v>18</v>
      </c>
      <c r="C26" s="38" t="s">
        <v>43</v>
      </c>
      <c r="D26" s="38" t="s">
        <v>44</v>
      </c>
      <c r="E26" s="38" t="n">
        <v>1</v>
      </c>
      <c r="F26" s="39" t="n">
        <v>12043.73</v>
      </c>
      <c r="G26" s="39" t="n">
        <f aca="false">E26*F26</f>
        <v>12043.73</v>
      </c>
    </row>
    <row r="27" customFormat="false" ht="15" hidden="false" customHeight="false" outlineLevel="0" collapsed="false">
      <c r="B27" s="37" t="s">
        <v>34</v>
      </c>
      <c r="C27" s="37" t="s">
        <v>50</v>
      </c>
      <c r="D27" s="37" t="s">
        <v>36</v>
      </c>
      <c r="E27" s="37" t="s">
        <v>37</v>
      </c>
      <c r="F27" s="37" t="s">
        <v>38</v>
      </c>
      <c r="G27" s="37" t="s">
        <v>39</v>
      </c>
    </row>
    <row r="28" customFormat="false" ht="15" hidden="false" customHeight="false" outlineLevel="0" collapsed="false">
      <c r="B28" s="38" t="n">
        <v>19</v>
      </c>
      <c r="C28" s="38" t="s">
        <v>40</v>
      </c>
      <c r="D28" s="38" t="s">
        <v>41</v>
      </c>
      <c r="E28" s="38" t="n">
        <v>12</v>
      </c>
      <c r="F28" s="39" t="n">
        <v>671.34</v>
      </c>
      <c r="G28" s="39" t="n">
        <f aca="false">E28*F28</f>
        <v>8056.08</v>
      </c>
    </row>
    <row r="29" customFormat="false" ht="15" hidden="false" customHeight="false" outlineLevel="0" collapsed="false">
      <c r="B29" s="38" t="n">
        <v>20</v>
      </c>
      <c r="C29" s="38" t="s">
        <v>42</v>
      </c>
      <c r="D29" s="38" t="s">
        <v>41</v>
      </c>
      <c r="E29" s="38" t="n">
        <v>12</v>
      </c>
      <c r="F29" s="39" t="n">
        <v>1576.69</v>
      </c>
      <c r="G29" s="39" t="n">
        <f aca="false">E29*F29</f>
        <v>18920.28</v>
      </c>
    </row>
    <row r="30" customFormat="false" ht="15" hidden="false" customHeight="false" outlineLevel="0" collapsed="false">
      <c r="B30" s="38" t="n">
        <v>21</v>
      </c>
      <c r="C30" s="38" t="s">
        <v>43</v>
      </c>
      <c r="D30" s="38" t="s">
        <v>44</v>
      </c>
      <c r="E30" s="38" t="n">
        <v>1</v>
      </c>
      <c r="F30" s="39" t="n">
        <v>90000</v>
      </c>
      <c r="G30" s="39" t="n">
        <f aca="false">E30*F30</f>
        <v>90000</v>
      </c>
    </row>
    <row r="31" customFormat="false" ht="15" hidden="false" customHeight="false" outlineLevel="0" collapsed="false">
      <c r="B31" s="37" t="s">
        <v>34</v>
      </c>
      <c r="C31" s="37" t="s">
        <v>51</v>
      </c>
      <c r="D31" s="37" t="s">
        <v>36</v>
      </c>
      <c r="E31" s="37" t="s">
        <v>37</v>
      </c>
      <c r="F31" s="37" t="s">
        <v>38</v>
      </c>
      <c r="G31" s="37" t="s">
        <v>39</v>
      </c>
    </row>
    <row r="32" customFormat="false" ht="15" hidden="false" customHeight="false" outlineLevel="0" collapsed="false">
      <c r="B32" s="38" t="n">
        <v>22</v>
      </c>
      <c r="C32" s="38" t="s">
        <v>40</v>
      </c>
      <c r="D32" s="38" t="s">
        <v>41</v>
      </c>
      <c r="E32" s="38" t="n">
        <v>12</v>
      </c>
      <c r="F32" s="39" t="n">
        <v>500.95</v>
      </c>
      <c r="G32" s="39" t="n">
        <f aca="false">E32*F32</f>
        <v>6011.4</v>
      </c>
    </row>
    <row r="33" customFormat="false" ht="15" hidden="false" customHeight="false" outlineLevel="0" collapsed="false">
      <c r="B33" s="38" t="n">
        <v>23</v>
      </c>
      <c r="C33" s="38" t="s">
        <v>42</v>
      </c>
      <c r="D33" s="38" t="s">
        <v>41</v>
      </c>
      <c r="E33" s="38" t="n">
        <v>12</v>
      </c>
      <c r="F33" s="39" t="n">
        <v>1001.89</v>
      </c>
      <c r="G33" s="39" t="n">
        <f aca="false">E33*F33</f>
        <v>12022.68</v>
      </c>
    </row>
    <row r="34" customFormat="false" ht="15" hidden="false" customHeight="false" outlineLevel="0" collapsed="false">
      <c r="B34" s="38" t="n">
        <v>24</v>
      </c>
      <c r="C34" s="38" t="s">
        <v>43</v>
      </c>
      <c r="D34" s="38" t="s">
        <v>44</v>
      </c>
      <c r="E34" s="38" t="n">
        <v>1</v>
      </c>
      <c r="F34" s="39" t="n">
        <v>41000</v>
      </c>
      <c r="G34" s="39" t="n">
        <f aca="false">E34*F34</f>
        <v>41000</v>
      </c>
    </row>
    <row r="35" customFormat="false" ht="15" hidden="false" customHeight="false" outlineLevel="0" collapsed="false">
      <c r="B35" s="37" t="s">
        <v>52</v>
      </c>
      <c r="C35" s="37"/>
      <c r="D35" s="37"/>
      <c r="E35" s="37"/>
      <c r="F35" s="37"/>
      <c r="G35" s="40" t="n">
        <f aca="false">SUM(G4:G34)</f>
        <v>539462.6</v>
      </c>
    </row>
    <row r="38" customFormat="false" ht="15" hidden="false" customHeight="false" outlineLevel="0" collapsed="false">
      <c r="B38" s="36" t="s">
        <v>53</v>
      </c>
      <c r="C38" s="36"/>
      <c r="D38" s="36"/>
      <c r="E38" s="36"/>
      <c r="F38" s="36"/>
      <c r="G38" s="36"/>
      <c r="H38" s="41" t="s">
        <v>54</v>
      </c>
      <c r="I38" s="42" t="s">
        <v>55</v>
      </c>
    </row>
    <row r="39" customFormat="false" ht="15" hidden="false" customHeight="false" outlineLevel="0" collapsed="false">
      <c r="B39" s="37" t="s">
        <v>34</v>
      </c>
      <c r="C39" s="37" t="s">
        <v>35</v>
      </c>
      <c r="D39" s="37" t="s">
        <v>36</v>
      </c>
      <c r="E39" s="37" t="s">
        <v>37</v>
      </c>
      <c r="F39" s="37" t="s">
        <v>38</v>
      </c>
      <c r="G39" s="37" t="s">
        <v>39</v>
      </c>
      <c r="H39" s="39"/>
      <c r="I39" s="38"/>
    </row>
    <row r="40" customFormat="false" ht="15" hidden="false" customHeight="false" outlineLevel="0" collapsed="false">
      <c r="B40" s="38" t="n">
        <v>1</v>
      </c>
      <c r="C40" s="38" t="s">
        <v>40</v>
      </c>
      <c r="D40" s="38" t="s">
        <v>41</v>
      </c>
      <c r="E40" s="38" t="n">
        <v>12</v>
      </c>
      <c r="F40" s="39" t="n">
        <v>538.46</v>
      </c>
      <c r="G40" s="39" t="n">
        <f aca="false">E40*F40</f>
        <v>6461.52</v>
      </c>
      <c r="H40" s="39" t="n">
        <f aca="false">F40-F4</f>
        <v>0</v>
      </c>
      <c r="I40" s="39" t="n">
        <f aca="false">G40-G4</f>
        <v>0</v>
      </c>
    </row>
    <row r="41" customFormat="false" ht="15" hidden="false" customHeight="false" outlineLevel="0" collapsed="false">
      <c r="B41" s="38" t="n">
        <v>2</v>
      </c>
      <c r="C41" s="38" t="s">
        <v>42</v>
      </c>
      <c r="D41" s="38" t="s">
        <v>41</v>
      </c>
      <c r="E41" s="38" t="n">
        <v>12</v>
      </c>
      <c r="F41" s="39" t="n">
        <v>1444.19</v>
      </c>
      <c r="G41" s="39" t="n">
        <f aca="false">E41*F41</f>
        <v>17330.28</v>
      </c>
      <c r="H41" s="39" t="n">
        <f aca="false">F41-F5</f>
        <v>0</v>
      </c>
      <c r="I41" s="39" t="n">
        <f aca="false">G41-G5</f>
        <v>0</v>
      </c>
    </row>
    <row r="42" customFormat="false" ht="15" hidden="false" customHeight="false" outlineLevel="0" collapsed="false">
      <c r="B42" s="43" t="n">
        <v>3</v>
      </c>
      <c r="C42" s="43" t="s">
        <v>43</v>
      </c>
      <c r="D42" s="43" t="s">
        <v>44</v>
      </c>
      <c r="E42" s="43" t="n">
        <v>1</v>
      </c>
      <c r="F42" s="44" t="n">
        <v>52713</v>
      </c>
      <c r="G42" s="44" t="n">
        <v>52713</v>
      </c>
      <c r="H42" s="44" t="n">
        <f aca="false">F42-F6</f>
        <v>-13287</v>
      </c>
      <c r="I42" s="44" t="n">
        <f aca="false">G42-G6</f>
        <v>-13287</v>
      </c>
    </row>
    <row r="43" customFormat="false" ht="15" hidden="false" customHeight="false" outlineLevel="0" collapsed="false">
      <c r="B43" s="37" t="s">
        <v>34</v>
      </c>
      <c r="C43" s="37" t="s">
        <v>45</v>
      </c>
      <c r="D43" s="37" t="s">
        <v>36</v>
      </c>
      <c r="E43" s="37" t="s">
        <v>37</v>
      </c>
      <c r="F43" s="37" t="s">
        <v>38</v>
      </c>
      <c r="G43" s="37" t="s">
        <v>39</v>
      </c>
      <c r="H43" s="39"/>
      <c r="I43" s="39"/>
    </row>
    <row r="44" customFormat="false" ht="15" hidden="false" customHeight="false" outlineLevel="0" collapsed="false">
      <c r="B44" s="38" t="n">
        <v>4</v>
      </c>
      <c r="C44" s="38" t="s">
        <v>40</v>
      </c>
      <c r="D44" s="38" t="s">
        <v>41</v>
      </c>
      <c r="E44" s="38" t="n">
        <v>12</v>
      </c>
      <c r="F44" s="39" t="n">
        <v>658.34</v>
      </c>
      <c r="G44" s="39" t="n">
        <f aca="false">E44*F44</f>
        <v>7900.08</v>
      </c>
      <c r="H44" s="39" t="n">
        <f aca="false">F44-F8</f>
        <v>0</v>
      </c>
      <c r="I44" s="39" t="n">
        <f aca="false">G44-G8</f>
        <v>0</v>
      </c>
    </row>
    <row r="45" customFormat="false" ht="15" hidden="false" customHeight="false" outlineLevel="0" collapsed="false">
      <c r="B45" s="38" t="n">
        <v>5</v>
      </c>
      <c r="C45" s="38" t="s">
        <v>42</v>
      </c>
      <c r="D45" s="38" t="s">
        <v>41</v>
      </c>
      <c r="E45" s="38" t="n">
        <v>12</v>
      </c>
      <c r="F45" s="39" t="n">
        <v>1537.69</v>
      </c>
      <c r="G45" s="39" t="n">
        <f aca="false">E45*F45</f>
        <v>18452.28</v>
      </c>
      <c r="H45" s="39" t="n">
        <f aca="false">F45-F9</f>
        <v>0</v>
      </c>
      <c r="I45" s="39" t="n">
        <f aca="false">G45-G9</f>
        <v>0</v>
      </c>
    </row>
    <row r="46" customFormat="false" ht="15" hidden="false" customHeight="false" outlineLevel="0" collapsed="false">
      <c r="B46" s="43" t="n">
        <v>6</v>
      </c>
      <c r="C46" s="43" t="s">
        <v>43</v>
      </c>
      <c r="D46" s="43" t="s">
        <v>44</v>
      </c>
      <c r="E46" s="43" t="n">
        <v>1</v>
      </c>
      <c r="F46" s="44" t="n">
        <v>80590.7</v>
      </c>
      <c r="G46" s="44" t="n">
        <v>80590.7</v>
      </c>
      <c r="H46" s="44" t="n">
        <f aca="false">F46-F10</f>
        <v>-6409.3</v>
      </c>
      <c r="I46" s="44" t="n">
        <f aca="false">G46-G10</f>
        <v>-6409.3</v>
      </c>
    </row>
    <row r="47" customFormat="false" ht="15" hidden="false" customHeight="false" outlineLevel="0" collapsed="false">
      <c r="B47" s="37" t="s">
        <v>34</v>
      </c>
      <c r="C47" s="37" t="s">
        <v>46</v>
      </c>
      <c r="D47" s="37" t="s">
        <v>36</v>
      </c>
      <c r="E47" s="37" t="s">
        <v>37</v>
      </c>
      <c r="F47" s="37" t="s">
        <v>38</v>
      </c>
      <c r="G47" s="37" t="s">
        <v>39</v>
      </c>
      <c r="H47" s="39"/>
      <c r="I47" s="39"/>
    </row>
    <row r="48" customFormat="false" ht="15" hidden="false" customHeight="false" outlineLevel="0" collapsed="false">
      <c r="B48" s="38" t="n">
        <v>7</v>
      </c>
      <c r="C48" s="38" t="s">
        <v>40</v>
      </c>
      <c r="D48" s="38" t="s">
        <v>41</v>
      </c>
      <c r="E48" s="38" t="n">
        <v>12</v>
      </c>
      <c r="F48" s="39" t="n">
        <v>714.92</v>
      </c>
      <c r="G48" s="39" t="n">
        <f aca="false">E48*F48</f>
        <v>8579.04</v>
      </c>
      <c r="H48" s="39" t="n">
        <f aca="false">F48-F12</f>
        <v>0</v>
      </c>
      <c r="I48" s="39" t="n">
        <f aca="false">G48-G12</f>
        <v>0</v>
      </c>
    </row>
    <row r="49" customFormat="false" ht="15" hidden="false" customHeight="false" outlineLevel="0" collapsed="false">
      <c r="B49" s="38" t="n">
        <v>8</v>
      </c>
      <c r="C49" s="38" t="s">
        <v>42</v>
      </c>
      <c r="D49" s="38" t="s">
        <v>41</v>
      </c>
      <c r="E49" s="38" t="n">
        <v>12</v>
      </c>
      <c r="F49" s="39" t="n">
        <v>1182.65</v>
      </c>
      <c r="G49" s="39" t="n">
        <f aca="false">E49*F49</f>
        <v>14191.8</v>
      </c>
      <c r="H49" s="39" t="n">
        <f aca="false">F49-F13</f>
        <v>0</v>
      </c>
      <c r="I49" s="39" t="n">
        <f aca="false">G49-G13</f>
        <v>0</v>
      </c>
    </row>
    <row r="50" customFormat="false" ht="15" hidden="false" customHeight="false" outlineLevel="0" collapsed="false">
      <c r="B50" s="38" t="n">
        <v>9</v>
      </c>
      <c r="C50" s="38" t="s">
        <v>43</v>
      </c>
      <c r="D50" s="38" t="s">
        <v>44</v>
      </c>
      <c r="E50" s="38" t="n">
        <v>1</v>
      </c>
      <c r="F50" s="39" t="n">
        <v>69000</v>
      </c>
      <c r="G50" s="39" t="n">
        <f aca="false">E50*F50</f>
        <v>69000</v>
      </c>
      <c r="H50" s="39" t="n">
        <f aca="false">F50-F14</f>
        <v>0</v>
      </c>
      <c r="I50" s="39" t="n">
        <f aca="false">G50-G14</f>
        <v>0</v>
      </c>
    </row>
    <row r="51" customFormat="false" ht="15" hidden="false" customHeight="false" outlineLevel="0" collapsed="false">
      <c r="B51" s="37" t="s">
        <v>34</v>
      </c>
      <c r="C51" s="37" t="s">
        <v>47</v>
      </c>
      <c r="D51" s="37" t="s">
        <v>36</v>
      </c>
      <c r="E51" s="37" t="s">
        <v>37</v>
      </c>
      <c r="F51" s="37" t="s">
        <v>38</v>
      </c>
      <c r="G51" s="37" t="s">
        <v>39</v>
      </c>
      <c r="H51" s="39"/>
      <c r="I51" s="39"/>
    </row>
    <row r="52" customFormat="false" ht="15" hidden="false" customHeight="false" outlineLevel="0" collapsed="false">
      <c r="B52" s="38" t="n">
        <v>10</v>
      </c>
      <c r="C52" s="38" t="s">
        <v>40</v>
      </c>
      <c r="D52" s="38" t="s">
        <v>41</v>
      </c>
      <c r="E52" s="38" t="n">
        <v>12</v>
      </c>
      <c r="F52" s="39" t="n">
        <v>601.52</v>
      </c>
      <c r="G52" s="39" t="n">
        <f aca="false">E52*F52</f>
        <v>7218.24</v>
      </c>
      <c r="H52" s="39" t="n">
        <f aca="false">F52-F16</f>
        <v>0</v>
      </c>
      <c r="I52" s="39" t="n">
        <f aca="false">G52-G16</f>
        <v>0</v>
      </c>
    </row>
    <row r="53" customFormat="false" ht="15" hidden="false" customHeight="false" outlineLevel="0" collapsed="false">
      <c r="B53" s="38" t="n">
        <v>11</v>
      </c>
      <c r="C53" s="38" t="s">
        <v>42</v>
      </c>
      <c r="D53" s="38" t="s">
        <v>41</v>
      </c>
      <c r="E53" s="38" t="n">
        <v>12</v>
      </c>
      <c r="F53" s="39" t="n">
        <v>601.52</v>
      </c>
      <c r="G53" s="39" t="n">
        <f aca="false">E53*F53</f>
        <v>7218.24</v>
      </c>
      <c r="H53" s="39" t="n">
        <f aca="false">F53-F17</f>
        <v>0</v>
      </c>
      <c r="I53" s="39" t="n">
        <f aca="false">G53-G17</f>
        <v>0</v>
      </c>
    </row>
    <row r="54" customFormat="false" ht="15" hidden="false" customHeight="false" outlineLevel="0" collapsed="false">
      <c r="B54" s="38" t="n">
        <v>12</v>
      </c>
      <c r="C54" s="38" t="s">
        <v>43</v>
      </c>
      <c r="D54" s="38" t="s">
        <v>44</v>
      </c>
      <c r="E54" s="38" t="n">
        <v>1</v>
      </c>
      <c r="F54" s="39" t="n">
        <v>7463.93</v>
      </c>
      <c r="G54" s="39" t="n">
        <f aca="false">E54*F54</f>
        <v>7463.93</v>
      </c>
      <c r="H54" s="39" t="n">
        <f aca="false">F54-F18</f>
        <v>0</v>
      </c>
      <c r="I54" s="39" t="n">
        <f aca="false">G54-G18</f>
        <v>0</v>
      </c>
    </row>
    <row r="55" customFormat="false" ht="15" hidden="false" customHeight="false" outlineLevel="0" collapsed="false">
      <c r="B55" s="37" t="s">
        <v>34</v>
      </c>
      <c r="C55" s="37" t="s">
        <v>48</v>
      </c>
      <c r="D55" s="37" t="s">
        <v>36</v>
      </c>
      <c r="E55" s="37" t="s">
        <v>37</v>
      </c>
      <c r="F55" s="37" t="s">
        <v>38</v>
      </c>
      <c r="G55" s="37" t="s">
        <v>39</v>
      </c>
      <c r="H55" s="39"/>
      <c r="I55" s="39"/>
    </row>
    <row r="56" customFormat="false" ht="15" hidden="false" customHeight="false" outlineLevel="0" collapsed="false">
      <c r="B56" s="38" t="n">
        <v>13</v>
      </c>
      <c r="C56" s="38" t="s">
        <v>40</v>
      </c>
      <c r="D56" s="38" t="s">
        <v>41</v>
      </c>
      <c r="E56" s="38" t="n">
        <v>12</v>
      </c>
      <c r="F56" s="39" t="n">
        <v>589.66</v>
      </c>
      <c r="G56" s="39" t="n">
        <f aca="false">E56*F56</f>
        <v>7075.92</v>
      </c>
      <c r="H56" s="39" t="n">
        <f aca="false">F56-F20</f>
        <v>0</v>
      </c>
      <c r="I56" s="39" t="n">
        <f aca="false">G56-G20</f>
        <v>0</v>
      </c>
    </row>
    <row r="57" customFormat="false" ht="15" hidden="false" customHeight="false" outlineLevel="0" collapsed="false">
      <c r="B57" s="38" t="n">
        <v>14</v>
      </c>
      <c r="C57" s="38" t="s">
        <v>42</v>
      </c>
      <c r="D57" s="38" t="s">
        <v>41</v>
      </c>
      <c r="E57" s="38" t="n">
        <v>12</v>
      </c>
      <c r="F57" s="39" t="n">
        <v>577.65</v>
      </c>
      <c r="G57" s="39" t="n">
        <f aca="false">E57*F57</f>
        <v>6931.8</v>
      </c>
      <c r="H57" s="39" t="n">
        <f aca="false">F57-F21</f>
        <v>0</v>
      </c>
      <c r="I57" s="39" t="n">
        <f aca="false">G57-G21</f>
        <v>0</v>
      </c>
    </row>
    <row r="58" customFormat="false" ht="15" hidden="false" customHeight="false" outlineLevel="0" collapsed="false">
      <c r="B58" s="38" t="n">
        <v>15</v>
      </c>
      <c r="C58" s="38" t="s">
        <v>43</v>
      </c>
      <c r="D58" s="38" t="s">
        <v>44</v>
      </c>
      <c r="E58" s="38" t="n">
        <v>1</v>
      </c>
      <c r="F58" s="39" t="n">
        <v>7589.9</v>
      </c>
      <c r="G58" s="39" t="n">
        <f aca="false">E58*F58</f>
        <v>7589.9</v>
      </c>
      <c r="H58" s="39" t="n">
        <f aca="false">F58-F22</f>
        <v>0</v>
      </c>
      <c r="I58" s="39" t="n">
        <f aca="false">G58-G22</f>
        <v>0</v>
      </c>
    </row>
    <row r="59" customFormat="false" ht="15" hidden="false" customHeight="false" outlineLevel="0" collapsed="false">
      <c r="B59" s="37" t="s">
        <v>34</v>
      </c>
      <c r="C59" s="37" t="s">
        <v>49</v>
      </c>
      <c r="D59" s="37" t="s">
        <v>36</v>
      </c>
      <c r="E59" s="37" t="s">
        <v>37</v>
      </c>
      <c r="F59" s="37" t="s">
        <v>38</v>
      </c>
      <c r="G59" s="37" t="s">
        <v>39</v>
      </c>
      <c r="H59" s="39"/>
      <c r="I59" s="39"/>
    </row>
    <row r="60" customFormat="false" ht="15" hidden="false" customHeight="false" outlineLevel="0" collapsed="false">
      <c r="B60" s="38" t="n">
        <v>16</v>
      </c>
      <c r="C60" s="38" t="s">
        <v>40</v>
      </c>
      <c r="D60" s="38" t="s">
        <v>41</v>
      </c>
      <c r="E60" s="38" t="n">
        <v>12</v>
      </c>
      <c r="F60" s="39" t="n">
        <v>157.72</v>
      </c>
      <c r="G60" s="39" t="n">
        <f aca="false">E60*F60</f>
        <v>1892.64</v>
      </c>
      <c r="H60" s="39" t="n">
        <f aca="false">F60-F24</f>
        <v>0</v>
      </c>
      <c r="I60" s="39" t="n">
        <f aca="false">G60-G24</f>
        <v>0</v>
      </c>
    </row>
    <row r="61" customFormat="false" ht="15" hidden="false" customHeight="false" outlineLevel="0" collapsed="false">
      <c r="B61" s="38" t="n">
        <v>17</v>
      </c>
      <c r="C61" s="38" t="s">
        <v>42</v>
      </c>
      <c r="D61" s="38" t="s">
        <v>41</v>
      </c>
      <c r="E61" s="38" t="n">
        <v>12</v>
      </c>
      <c r="F61" s="39" t="n">
        <v>925.23</v>
      </c>
      <c r="G61" s="39" t="n">
        <f aca="false">E61*F61</f>
        <v>11102.76</v>
      </c>
      <c r="H61" s="39" t="n">
        <f aca="false">F61-F25</f>
        <v>0</v>
      </c>
      <c r="I61" s="39" t="n">
        <f aca="false">G61-G25</f>
        <v>0</v>
      </c>
    </row>
    <row r="62" customFormat="false" ht="15" hidden="false" customHeight="false" outlineLevel="0" collapsed="false">
      <c r="B62" s="38" t="n">
        <v>18</v>
      </c>
      <c r="C62" s="38" t="s">
        <v>43</v>
      </c>
      <c r="D62" s="38" t="s">
        <v>44</v>
      </c>
      <c r="E62" s="38" t="n">
        <v>1</v>
      </c>
      <c r="F62" s="39" t="n">
        <v>12043.73</v>
      </c>
      <c r="G62" s="39" t="n">
        <f aca="false">E62*F62</f>
        <v>12043.73</v>
      </c>
      <c r="H62" s="39" t="n">
        <f aca="false">F62-F26</f>
        <v>0</v>
      </c>
      <c r="I62" s="39" t="n">
        <f aca="false">G62-G26</f>
        <v>0</v>
      </c>
    </row>
    <row r="63" customFormat="false" ht="15" hidden="false" customHeight="false" outlineLevel="0" collapsed="false">
      <c r="B63" s="37" t="s">
        <v>34</v>
      </c>
      <c r="C63" s="37" t="s">
        <v>50</v>
      </c>
      <c r="D63" s="37" t="s">
        <v>36</v>
      </c>
      <c r="E63" s="37" t="s">
        <v>37</v>
      </c>
      <c r="F63" s="37" t="s">
        <v>38</v>
      </c>
      <c r="G63" s="37" t="s">
        <v>39</v>
      </c>
      <c r="H63" s="39"/>
      <c r="I63" s="39"/>
    </row>
    <row r="64" customFormat="false" ht="15" hidden="false" customHeight="false" outlineLevel="0" collapsed="false">
      <c r="B64" s="38" t="n">
        <v>19</v>
      </c>
      <c r="C64" s="38" t="s">
        <v>40</v>
      </c>
      <c r="D64" s="38" t="s">
        <v>41</v>
      </c>
      <c r="E64" s="38" t="n">
        <v>12</v>
      </c>
      <c r="F64" s="39" t="n">
        <v>671.34</v>
      </c>
      <c r="G64" s="39" t="n">
        <f aca="false">E64*F64</f>
        <v>8056.08</v>
      </c>
      <c r="H64" s="39" t="n">
        <f aca="false">F64-F28</f>
        <v>0</v>
      </c>
      <c r="I64" s="39" t="n">
        <f aca="false">G64-G28</f>
        <v>0</v>
      </c>
    </row>
    <row r="65" customFormat="false" ht="15" hidden="false" customHeight="false" outlineLevel="0" collapsed="false">
      <c r="B65" s="38" t="n">
        <v>20</v>
      </c>
      <c r="C65" s="38" t="s">
        <v>42</v>
      </c>
      <c r="D65" s="38" t="s">
        <v>41</v>
      </c>
      <c r="E65" s="38" t="n">
        <v>12</v>
      </c>
      <c r="F65" s="39" t="n">
        <v>1576.69</v>
      </c>
      <c r="G65" s="39" t="n">
        <f aca="false">E65*F65</f>
        <v>18920.28</v>
      </c>
      <c r="H65" s="39" t="n">
        <f aca="false">F65-F29</f>
        <v>0</v>
      </c>
      <c r="I65" s="39" t="n">
        <f aca="false">G65-G29</f>
        <v>0</v>
      </c>
    </row>
    <row r="66" customFormat="false" ht="15" hidden="false" customHeight="false" outlineLevel="0" collapsed="false">
      <c r="B66" s="43" t="n">
        <v>21</v>
      </c>
      <c r="C66" s="43" t="s">
        <v>43</v>
      </c>
      <c r="D66" s="43" t="s">
        <v>44</v>
      </c>
      <c r="E66" s="43" t="n">
        <v>1</v>
      </c>
      <c r="F66" s="44" t="n">
        <v>81844.8</v>
      </c>
      <c r="G66" s="44" t="n">
        <f aca="false">E66*F66</f>
        <v>81844.8</v>
      </c>
      <c r="H66" s="44" t="n">
        <f aca="false">F66-F30</f>
        <v>-8155.2</v>
      </c>
      <c r="I66" s="44" t="n">
        <f aca="false">G66-G30</f>
        <v>-8155.2</v>
      </c>
    </row>
    <row r="67" customFormat="false" ht="15" hidden="false" customHeight="false" outlineLevel="0" collapsed="false">
      <c r="B67" s="37" t="s">
        <v>34</v>
      </c>
      <c r="C67" s="37" t="s">
        <v>51</v>
      </c>
      <c r="D67" s="37" t="s">
        <v>36</v>
      </c>
      <c r="E67" s="37" t="s">
        <v>37</v>
      </c>
      <c r="F67" s="37" t="s">
        <v>38</v>
      </c>
      <c r="G67" s="37" t="s">
        <v>39</v>
      </c>
      <c r="H67" s="39"/>
      <c r="I67" s="39"/>
    </row>
    <row r="68" customFormat="false" ht="15" hidden="false" customHeight="false" outlineLevel="0" collapsed="false">
      <c r="B68" s="38" t="n">
        <v>22</v>
      </c>
      <c r="C68" s="38" t="s">
        <v>40</v>
      </c>
      <c r="D68" s="38" t="s">
        <v>41</v>
      </c>
      <c r="E68" s="38" t="n">
        <v>12</v>
      </c>
      <c r="F68" s="39" t="n">
        <v>500.95</v>
      </c>
      <c r="G68" s="39" t="n">
        <f aca="false">E68*F68</f>
        <v>6011.4</v>
      </c>
      <c r="H68" s="39" t="n">
        <f aca="false">F68-F32</f>
        <v>0</v>
      </c>
      <c r="I68" s="39" t="n">
        <f aca="false">G68-G32</f>
        <v>0</v>
      </c>
    </row>
    <row r="69" customFormat="false" ht="15" hidden="false" customHeight="false" outlineLevel="0" collapsed="false">
      <c r="B69" s="38" t="n">
        <v>23</v>
      </c>
      <c r="C69" s="38" t="s">
        <v>42</v>
      </c>
      <c r="D69" s="38" t="s">
        <v>41</v>
      </c>
      <c r="E69" s="38" t="n">
        <v>12</v>
      </c>
      <c r="F69" s="39" t="n">
        <v>1001.89</v>
      </c>
      <c r="G69" s="39" t="n">
        <f aca="false">E69*F69</f>
        <v>12022.68</v>
      </c>
      <c r="H69" s="39" t="n">
        <f aca="false">F69-F33</f>
        <v>0</v>
      </c>
      <c r="I69" s="39" t="n">
        <f aca="false">G69-G33</f>
        <v>0</v>
      </c>
    </row>
    <row r="70" customFormat="false" ht="15" hidden="false" customHeight="false" outlineLevel="0" collapsed="false">
      <c r="B70" s="43" t="n">
        <v>24</v>
      </c>
      <c r="C70" s="43" t="s">
        <v>43</v>
      </c>
      <c r="D70" s="43" t="s">
        <v>44</v>
      </c>
      <c r="E70" s="43" t="n">
        <v>1</v>
      </c>
      <c r="F70" s="44" t="n">
        <v>39534.5</v>
      </c>
      <c r="G70" s="44" t="n">
        <f aca="false">E70*F70</f>
        <v>39534.5</v>
      </c>
      <c r="H70" s="44" t="n">
        <f aca="false">F70-F34</f>
        <v>-1465.5</v>
      </c>
      <c r="I70" s="44" t="n">
        <f aca="false">G70-G34</f>
        <v>-1465.5</v>
      </c>
    </row>
    <row r="71" customFormat="false" ht="15" hidden="false" customHeight="false" outlineLevel="0" collapsed="false">
      <c r="B71" s="37" t="s">
        <v>52</v>
      </c>
      <c r="C71" s="37"/>
      <c r="D71" s="37"/>
      <c r="E71" s="37"/>
      <c r="F71" s="37"/>
      <c r="G71" s="40" t="n">
        <f aca="false">SUM(G40:G70)</f>
        <v>510145.6</v>
      </c>
      <c r="H71" s="40" t="n">
        <f aca="false">SUM(H40:H70)</f>
        <v>-29317</v>
      </c>
      <c r="I71" s="40" t="n">
        <f aca="false">SUM(I40:I70)</f>
        <v>-29317</v>
      </c>
    </row>
    <row r="72" customFormat="false" ht="15" hidden="false" customHeight="false" outlineLevel="0" collapsed="false">
      <c r="G72" s="35"/>
    </row>
    <row r="74" customFormat="false" ht="15" hidden="false" customHeight="false" outlineLevel="0" collapsed="false">
      <c r="B74" s="36" t="s">
        <v>56</v>
      </c>
      <c r="C74" s="36"/>
      <c r="D74" s="36"/>
      <c r="E74" s="36"/>
      <c r="F74" s="36"/>
      <c r="G74" s="36"/>
      <c r="H74" s="41" t="s">
        <v>54</v>
      </c>
      <c r="I74" s="42" t="s">
        <v>55</v>
      </c>
    </row>
    <row r="75" customFormat="false" ht="15" hidden="false" customHeight="false" outlineLevel="0" collapsed="false">
      <c r="B75" s="45" t="s">
        <v>34</v>
      </c>
      <c r="C75" s="45" t="s">
        <v>35</v>
      </c>
      <c r="D75" s="45" t="s">
        <v>36</v>
      </c>
      <c r="E75" s="45" t="s">
        <v>37</v>
      </c>
      <c r="F75" s="45" t="s">
        <v>38</v>
      </c>
      <c r="G75" s="45" t="s">
        <v>39</v>
      </c>
      <c r="H75" s="39"/>
      <c r="I75" s="38"/>
    </row>
    <row r="76" customFormat="false" ht="15" hidden="false" customHeight="false" outlineLevel="0" collapsed="false">
      <c r="B76" s="46" t="n">
        <v>1</v>
      </c>
      <c r="C76" s="46" t="s">
        <v>40</v>
      </c>
      <c r="D76" s="46" t="s">
        <v>41</v>
      </c>
      <c r="E76" s="46" t="n">
        <v>12</v>
      </c>
      <c r="F76" s="47" t="n">
        <v>538.46</v>
      </c>
      <c r="G76" s="47" t="n">
        <f aca="false">E76*F76</f>
        <v>6461.52</v>
      </c>
      <c r="H76" s="39" t="n">
        <f aca="false">F76-F40</f>
        <v>0</v>
      </c>
      <c r="I76" s="39" t="n">
        <f aca="false">G76-G40</f>
        <v>0</v>
      </c>
    </row>
    <row r="77" customFormat="false" ht="15" hidden="false" customHeight="false" outlineLevel="0" collapsed="false">
      <c r="B77" s="46" t="n">
        <v>2</v>
      </c>
      <c r="C77" s="46" t="s">
        <v>42</v>
      </c>
      <c r="D77" s="46" t="s">
        <v>41</v>
      </c>
      <c r="E77" s="46" t="n">
        <v>12</v>
      </c>
      <c r="F77" s="47" t="n">
        <v>1444.19</v>
      </c>
      <c r="G77" s="47" t="n">
        <f aca="false">E77*F77</f>
        <v>17330.28</v>
      </c>
      <c r="H77" s="39" t="n">
        <f aca="false">F77-F41</f>
        <v>0</v>
      </c>
      <c r="I77" s="39" t="n">
        <f aca="false">G77-G41</f>
        <v>0</v>
      </c>
    </row>
    <row r="78" customFormat="false" ht="15" hidden="false" customHeight="false" outlineLevel="0" collapsed="false">
      <c r="B78" s="43" t="n">
        <v>3</v>
      </c>
      <c r="C78" s="43" t="s">
        <v>43</v>
      </c>
      <c r="D78" s="43" t="s">
        <v>44</v>
      </c>
      <c r="E78" s="43" t="n">
        <v>1</v>
      </c>
      <c r="F78" s="44" t="n">
        <v>48471.98</v>
      </c>
      <c r="G78" s="44" t="n">
        <f aca="false">F78*E78</f>
        <v>48471.98</v>
      </c>
      <c r="H78" s="44" t="n">
        <f aca="false">F78-F42</f>
        <v>-4241.02</v>
      </c>
      <c r="I78" s="44" t="n">
        <f aca="false">G78-G42</f>
        <v>-4241.02</v>
      </c>
    </row>
    <row r="79" customFormat="false" ht="15" hidden="false" customHeight="false" outlineLevel="0" collapsed="false">
      <c r="B79" s="45" t="s">
        <v>34</v>
      </c>
      <c r="C79" s="45" t="s">
        <v>45</v>
      </c>
      <c r="D79" s="45" t="s">
        <v>36</v>
      </c>
      <c r="E79" s="45" t="s">
        <v>37</v>
      </c>
      <c r="F79" s="45" t="s">
        <v>38</v>
      </c>
      <c r="G79" s="45" t="s">
        <v>39</v>
      </c>
      <c r="H79" s="39"/>
      <c r="I79" s="39"/>
    </row>
    <row r="80" customFormat="false" ht="15" hidden="false" customHeight="false" outlineLevel="0" collapsed="false">
      <c r="B80" s="46" t="n">
        <v>4</v>
      </c>
      <c r="C80" s="46" t="s">
        <v>40</v>
      </c>
      <c r="D80" s="46" t="s">
        <v>41</v>
      </c>
      <c r="E80" s="46" t="n">
        <v>12</v>
      </c>
      <c r="F80" s="47" t="n">
        <v>658.34</v>
      </c>
      <c r="G80" s="47" t="n">
        <f aca="false">E80*F80</f>
        <v>7900.08</v>
      </c>
      <c r="H80" s="39" t="n">
        <f aca="false">F80-F44</f>
        <v>0</v>
      </c>
      <c r="I80" s="39" t="n">
        <f aca="false">G80-G44</f>
        <v>0</v>
      </c>
    </row>
    <row r="81" customFormat="false" ht="15" hidden="false" customHeight="false" outlineLevel="0" collapsed="false">
      <c r="B81" s="46" t="n">
        <v>5</v>
      </c>
      <c r="C81" s="46" t="s">
        <v>42</v>
      </c>
      <c r="D81" s="46" t="s">
        <v>41</v>
      </c>
      <c r="E81" s="46" t="n">
        <v>12</v>
      </c>
      <c r="F81" s="47" t="n">
        <v>1537.69</v>
      </c>
      <c r="G81" s="47" t="n">
        <f aca="false">E81*F81</f>
        <v>18452.28</v>
      </c>
      <c r="H81" s="39" t="n">
        <f aca="false">F81-F45</f>
        <v>0</v>
      </c>
      <c r="I81" s="39" t="n">
        <f aca="false">G81-G45</f>
        <v>0</v>
      </c>
    </row>
    <row r="82" customFormat="false" ht="15" hidden="false" customHeight="false" outlineLevel="0" collapsed="false">
      <c r="B82" s="43" t="n">
        <v>6</v>
      </c>
      <c r="C82" s="43" t="s">
        <v>43</v>
      </c>
      <c r="D82" s="43" t="s">
        <v>44</v>
      </c>
      <c r="E82" s="43" t="n">
        <v>1</v>
      </c>
      <c r="F82" s="44" t="n">
        <v>93785.03</v>
      </c>
      <c r="G82" s="44" t="n">
        <f aca="false">F82*E82</f>
        <v>93785.03</v>
      </c>
      <c r="H82" s="44" t="n">
        <f aca="false">F82-F46</f>
        <v>13194.33</v>
      </c>
      <c r="I82" s="44" t="n">
        <f aca="false">G82-G46</f>
        <v>13194.33</v>
      </c>
    </row>
    <row r="83" customFormat="false" ht="15" hidden="false" customHeight="false" outlineLevel="0" collapsed="false">
      <c r="B83" s="45" t="s">
        <v>34</v>
      </c>
      <c r="C83" s="45" t="s">
        <v>46</v>
      </c>
      <c r="D83" s="45" t="s">
        <v>36</v>
      </c>
      <c r="E83" s="45" t="s">
        <v>37</v>
      </c>
      <c r="F83" s="45" t="s">
        <v>38</v>
      </c>
      <c r="G83" s="45" t="s">
        <v>39</v>
      </c>
      <c r="H83" s="39"/>
      <c r="I83" s="39"/>
    </row>
    <row r="84" customFormat="false" ht="15" hidden="false" customHeight="false" outlineLevel="0" collapsed="false">
      <c r="B84" s="46" t="n">
        <v>7</v>
      </c>
      <c r="C84" s="46" t="s">
        <v>40</v>
      </c>
      <c r="D84" s="46" t="s">
        <v>41</v>
      </c>
      <c r="E84" s="46" t="n">
        <v>12</v>
      </c>
      <c r="F84" s="47" t="n">
        <v>714.92</v>
      </c>
      <c r="G84" s="47" t="n">
        <f aca="false">E84*F84</f>
        <v>8579.04</v>
      </c>
      <c r="H84" s="39" t="n">
        <f aca="false">F84-F48</f>
        <v>0</v>
      </c>
      <c r="I84" s="39" t="n">
        <f aca="false">G84-G48</f>
        <v>0</v>
      </c>
    </row>
    <row r="85" customFormat="false" ht="15" hidden="false" customHeight="false" outlineLevel="0" collapsed="false">
      <c r="B85" s="46" t="n">
        <v>8</v>
      </c>
      <c r="C85" s="46" t="s">
        <v>42</v>
      </c>
      <c r="D85" s="46" t="s">
        <v>41</v>
      </c>
      <c r="E85" s="46" t="n">
        <v>12</v>
      </c>
      <c r="F85" s="47" t="n">
        <v>1182.65</v>
      </c>
      <c r="G85" s="47" t="n">
        <f aca="false">E85*F85</f>
        <v>14191.8</v>
      </c>
      <c r="H85" s="39" t="n">
        <f aca="false">F85-F49</f>
        <v>0</v>
      </c>
      <c r="I85" s="39" t="n">
        <f aca="false">G85-G49</f>
        <v>0</v>
      </c>
    </row>
    <row r="86" customFormat="false" ht="15" hidden="false" customHeight="false" outlineLevel="0" collapsed="false">
      <c r="B86" s="43" t="n">
        <v>9</v>
      </c>
      <c r="C86" s="43" t="s">
        <v>43</v>
      </c>
      <c r="D86" s="43" t="s">
        <v>44</v>
      </c>
      <c r="E86" s="43" t="n">
        <v>1</v>
      </c>
      <c r="F86" s="44" t="n">
        <v>67458.44</v>
      </c>
      <c r="G86" s="44" t="n">
        <f aca="false">F86*E86</f>
        <v>67458.44</v>
      </c>
      <c r="H86" s="44" t="n">
        <f aca="false">F86-F50</f>
        <v>-1541.56</v>
      </c>
      <c r="I86" s="44" t="n">
        <f aca="false">G86-G50</f>
        <v>-1541.56</v>
      </c>
    </row>
    <row r="87" customFormat="false" ht="15" hidden="false" customHeight="false" outlineLevel="0" collapsed="false">
      <c r="B87" s="45" t="s">
        <v>34</v>
      </c>
      <c r="C87" s="45" t="s">
        <v>47</v>
      </c>
      <c r="D87" s="45" t="s">
        <v>36</v>
      </c>
      <c r="E87" s="45" t="s">
        <v>37</v>
      </c>
      <c r="F87" s="45" t="s">
        <v>38</v>
      </c>
      <c r="G87" s="45" t="s">
        <v>39</v>
      </c>
      <c r="H87" s="39"/>
      <c r="I87" s="39"/>
    </row>
    <row r="88" customFormat="false" ht="15" hidden="false" customHeight="false" outlineLevel="0" collapsed="false">
      <c r="B88" s="46" t="n">
        <v>10</v>
      </c>
      <c r="C88" s="46" t="s">
        <v>40</v>
      </c>
      <c r="D88" s="46" t="s">
        <v>41</v>
      </c>
      <c r="E88" s="46" t="n">
        <v>12</v>
      </c>
      <c r="F88" s="47" t="n">
        <v>601.52</v>
      </c>
      <c r="G88" s="47" t="n">
        <f aca="false">E88*F88</f>
        <v>7218.24</v>
      </c>
      <c r="H88" s="39" t="n">
        <f aca="false">F88-F52</f>
        <v>0</v>
      </c>
      <c r="I88" s="39" t="n">
        <f aca="false">G88-G52</f>
        <v>0</v>
      </c>
    </row>
    <row r="89" customFormat="false" ht="15" hidden="false" customHeight="false" outlineLevel="0" collapsed="false">
      <c r="B89" s="46" t="n">
        <v>11</v>
      </c>
      <c r="C89" s="46" t="s">
        <v>42</v>
      </c>
      <c r="D89" s="46" t="s">
        <v>41</v>
      </c>
      <c r="E89" s="46" t="n">
        <v>12</v>
      </c>
      <c r="F89" s="47" t="n">
        <v>601.52</v>
      </c>
      <c r="G89" s="47" t="n">
        <f aca="false">E89*F89</f>
        <v>7218.24</v>
      </c>
      <c r="H89" s="39" t="n">
        <f aca="false">F89-F53</f>
        <v>0</v>
      </c>
      <c r="I89" s="39" t="n">
        <f aca="false">G89-G53</f>
        <v>0</v>
      </c>
    </row>
    <row r="90" customFormat="false" ht="15" hidden="false" customHeight="false" outlineLevel="0" collapsed="false">
      <c r="B90" s="43" t="n">
        <v>12</v>
      </c>
      <c r="C90" s="43" t="s">
        <v>43</v>
      </c>
      <c r="D90" s="43" t="s">
        <v>44</v>
      </c>
      <c r="E90" s="43" t="n">
        <v>1</v>
      </c>
      <c r="F90" s="44" t="n">
        <v>6423.52</v>
      </c>
      <c r="G90" s="44" t="n">
        <f aca="false">F90*E90</f>
        <v>6423.52</v>
      </c>
      <c r="H90" s="44" t="n">
        <f aca="false">F90-F54</f>
        <v>-1040.41</v>
      </c>
      <c r="I90" s="44" t="n">
        <f aca="false">G90-G54</f>
        <v>-1040.41</v>
      </c>
    </row>
    <row r="91" customFormat="false" ht="15" hidden="false" customHeight="false" outlineLevel="0" collapsed="false">
      <c r="B91" s="45" t="s">
        <v>34</v>
      </c>
      <c r="C91" s="45" t="s">
        <v>48</v>
      </c>
      <c r="D91" s="45" t="s">
        <v>36</v>
      </c>
      <c r="E91" s="45" t="s">
        <v>37</v>
      </c>
      <c r="F91" s="45" t="s">
        <v>38</v>
      </c>
      <c r="G91" s="45" t="s">
        <v>39</v>
      </c>
      <c r="H91" s="39"/>
      <c r="I91" s="39"/>
    </row>
    <row r="92" customFormat="false" ht="15" hidden="false" customHeight="false" outlineLevel="0" collapsed="false">
      <c r="B92" s="46" t="n">
        <v>13</v>
      </c>
      <c r="C92" s="46" t="s">
        <v>40</v>
      </c>
      <c r="D92" s="46" t="s">
        <v>41</v>
      </c>
      <c r="E92" s="46" t="n">
        <v>12</v>
      </c>
      <c r="F92" s="47" t="n">
        <v>589.66</v>
      </c>
      <c r="G92" s="47" t="n">
        <f aca="false">E92*F92</f>
        <v>7075.92</v>
      </c>
      <c r="H92" s="39" t="n">
        <f aca="false">F92-F56</f>
        <v>0</v>
      </c>
      <c r="I92" s="39" t="n">
        <f aca="false">G92-G56</f>
        <v>0</v>
      </c>
    </row>
    <row r="93" customFormat="false" ht="15" hidden="false" customHeight="false" outlineLevel="0" collapsed="false">
      <c r="B93" s="46" t="n">
        <v>14</v>
      </c>
      <c r="C93" s="46" t="s">
        <v>42</v>
      </c>
      <c r="D93" s="46" t="s">
        <v>41</v>
      </c>
      <c r="E93" s="46" t="n">
        <v>12</v>
      </c>
      <c r="F93" s="47" t="n">
        <v>577.65</v>
      </c>
      <c r="G93" s="47" t="n">
        <f aca="false">E93*F93</f>
        <v>6931.8</v>
      </c>
      <c r="H93" s="39" t="n">
        <f aca="false">F93-F57</f>
        <v>0</v>
      </c>
      <c r="I93" s="39" t="n">
        <f aca="false">G93-G57</f>
        <v>0</v>
      </c>
    </row>
    <row r="94" customFormat="false" ht="15" hidden="false" customHeight="false" outlineLevel="0" collapsed="false">
      <c r="B94" s="43" t="n">
        <v>15</v>
      </c>
      <c r="C94" s="43" t="s">
        <v>43</v>
      </c>
      <c r="D94" s="43" t="s">
        <v>44</v>
      </c>
      <c r="E94" s="43" t="n">
        <v>1</v>
      </c>
      <c r="F94" s="44" t="n">
        <v>6523.75</v>
      </c>
      <c r="G94" s="44" t="n">
        <f aca="false">F94*E94</f>
        <v>6523.75</v>
      </c>
      <c r="H94" s="44" t="n">
        <f aca="false">F94-F58</f>
        <v>-1066.15</v>
      </c>
      <c r="I94" s="44" t="n">
        <f aca="false">G94-G58</f>
        <v>-1066.15</v>
      </c>
    </row>
    <row r="95" customFormat="false" ht="15" hidden="false" customHeight="false" outlineLevel="0" collapsed="false">
      <c r="B95" s="45" t="s">
        <v>34</v>
      </c>
      <c r="C95" s="45" t="s">
        <v>49</v>
      </c>
      <c r="D95" s="45" t="s">
        <v>36</v>
      </c>
      <c r="E95" s="45" t="s">
        <v>37</v>
      </c>
      <c r="F95" s="45" t="s">
        <v>38</v>
      </c>
      <c r="G95" s="45" t="s">
        <v>39</v>
      </c>
      <c r="H95" s="39"/>
      <c r="I95" s="39"/>
    </row>
    <row r="96" customFormat="false" ht="15" hidden="false" customHeight="false" outlineLevel="0" collapsed="false">
      <c r="B96" s="46" t="n">
        <v>16</v>
      </c>
      <c r="C96" s="46" t="s">
        <v>40</v>
      </c>
      <c r="D96" s="46" t="s">
        <v>41</v>
      </c>
      <c r="E96" s="46" t="n">
        <v>12</v>
      </c>
      <c r="F96" s="47" t="n">
        <v>157.72</v>
      </c>
      <c r="G96" s="47" t="n">
        <f aca="false">E96*F96</f>
        <v>1892.64</v>
      </c>
      <c r="H96" s="39" t="n">
        <f aca="false">F96-F60</f>
        <v>0</v>
      </c>
      <c r="I96" s="39" t="n">
        <f aca="false">G96-G60</f>
        <v>0</v>
      </c>
    </row>
    <row r="97" customFormat="false" ht="15" hidden="false" customHeight="false" outlineLevel="0" collapsed="false">
      <c r="B97" s="46" t="n">
        <v>17</v>
      </c>
      <c r="C97" s="46" t="s">
        <v>42</v>
      </c>
      <c r="D97" s="46" t="s">
        <v>41</v>
      </c>
      <c r="E97" s="46" t="n">
        <v>12</v>
      </c>
      <c r="F97" s="47" t="n">
        <v>925.23</v>
      </c>
      <c r="G97" s="47" t="n">
        <f aca="false">E97*F97</f>
        <v>11102.76</v>
      </c>
      <c r="H97" s="39" t="n">
        <f aca="false">F97-F61</f>
        <v>0</v>
      </c>
      <c r="I97" s="39" t="n">
        <f aca="false">G97-G61</f>
        <v>0</v>
      </c>
    </row>
    <row r="98" customFormat="false" ht="15" hidden="false" customHeight="false" outlineLevel="0" collapsed="false">
      <c r="B98" s="43" t="n">
        <v>18</v>
      </c>
      <c r="C98" s="43" t="s">
        <v>43</v>
      </c>
      <c r="D98" s="43" t="s">
        <v>44</v>
      </c>
      <c r="E98" s="43" t="n">
        <v>1</v>
      </c>
      <c r="F98" s="44" t="n">
        <v>11874.47</v>
      </c>
      <c r="G98" s="44" t="n">
        <f aca="false">F98*E98</f>
        <v>11874.47</v>
      </c>
      <c r="H98" s="44" t="n">
        <f aca="false">F98-F62</f>
        <v>-169.26</v>
      </c>
      <c r="I98" s="44" t="n">
        <f aca="false">G98-G62</f>
        <v>-169.26</v>
      </c>
    </row>
    <row r="99" customFormat="false" ht="15" hidden="false" customHeight="false" outlineLevel="0" collapsed="false">
      <c r="B99" s="45" t="s">
        <v>34</v>
      </c>
      <c r="C99" s="45" t="s">
        <v>50</v>
      </c>
      <c r="D99" s="45" t="s">
        <v>36</v>
      </c>
      <c r="E99" s="45" t="s">
        <v>37</v>
      </c>
      <c r="F99" s="45" t="s">
        <v>38</v>
      </c>
      <c r="G99" s="45" t="s">
        <v>39</v>
      </c>
      <c r="H99" s="39"/>
      <c r="I99" s="39"/>
    </row>
    <row r="100" customFormat="false" ht="15" hidden="false" customHeight="false" outlineLevel="0" collapsed="false">
      <c r="B100" s="46" t="n">
        <v>19</v>
      </c>
      <c r="C100" s="46" t="s">
        <v>40</v>
      </c>
      <c r="D100" s="46" t="s">
        <v>41</v>
      </c>
      <c r="E100" s="46" t="n">
        <v>12</v>
      </c>
      <c r="F100" s="47" t="n">
        <v>671.34</v>
      </c>
      <c r="G100" s="47" t="n">
        <f aca="false">E100*F100</f>
        <v>8056.08</v>
      </c>
      <c r="H100" s="39" t="n">
        <f aca="false">F100-F64</f>
        <v>0</v>
      </c>
      <c r="I100" s="39" t="n">
        <f aca="false">G100-G64</f>
        <v>0</v>
      </c>
    </row>
    <row r="101" customFormat="false" ht="15" hidden="false" customHeight="false" outlineLevel="0" collapsed="false">
      <c r="B101" s="46" t="n">
        <v>20</v>
      </c>
      <c r="C101" s="46" t="s">
        <v>42</v>
      </c>
      <c r="D101" s="46" t="s">
        <v>41</v>
      </c>
      <c r="E101" s="46" t="n">
        <v>12</v>
      </c>
      <c r="F101" s="47" t="n">
        <v>1576.69</v>
      </c>
      <c r="G101" s="47" t="n">
        <f aca="false">F101*E101</f>
        <v>18920.28</v>
      </c>
      <c r="H101" s="39" t="n">
        <f aca="false">F101-F65</f>
        <v>0</v>
      </c>
      <c r="I101" s="39" t="n">
        <f aca="false">G101-G65</f>
        <v>0</v>
      </c>
    </row>
    <row r="102" customFormat="false" ht="15" hidden="false" customHeight="false" outlineLevel="0" collapsed="false">
      <c r="B102" s="43" t="n">
        <v>21</v>
      </c>
      <c r="C102" s="43" t="s">
        <v>43</v>
      </c>
      <c r="D102" s="43" t="s">
        <v>44</v>
      </c>
      <c r="E102" s="43" t="n">
        <v>1</v>
      </c>
      <c r="F102" s="44" t="n">
        <v>82649.47</v>
      </c>
      <c r="G102" s="44" t="n">
        <f aca="false">F102*E102</f>
        <v>82649.47</v>
      </c>
      <c r="H102" s="44" t="n">
        <f aca="false">F102-F66</f>
        <v>804.669999999998</v>
      </c>
      <c r="I102" s="44" t="n">
        <f aca="false">G102-G66</f>
        <v>804.669999999998</v>
      </c>
    </row>
    <row r="103" customFormat="false" ht="15" hidden="false" customHeight="false" outlineLevel="0" collapsed="false">
      <c r="B103" s="45" t="s">
        <v>34</v>
      </c>
      <c r="C103" s="45" t="s">
        <v>51</v>
      </c>
      <c r="D103" s="45" t="s">
        <v>36</v>
      </c>
      <c r="E103" s="45" t="s">
        <v>37</v>
      </c>
      <c r="F103" s="45" t="s">
        <v>38</v>
      </c>
      <c r="G103" s="45" t="s">
        <v>39</v>
      </c>
      <c r="H103" s="39"/>
      <c r="I103" s="39"/>
    </row>
    <row r="104" customFormat="false" ht="15" hidden="false" customHeight="false" outlineLevel="0" collapsed="false">
      <c r="B104" s="46" t="n">
        <v>22</v>
      </c>
      <c r="C104" s="46" t="s">
        <v>40</v>
      </c>
      <c r="D104" s="46" t="s">
        <v>41</v>
      </c>
      <c r="E104" s="46" t="n">
        <v>12</v>
      </c>
      <c r="F104" s="47" t="n">
        <v>500.95</v>
      </c>
      <c r="G104" s="47" t="n">
        <f aca="false">E104*F104</f>
        <v>6011.4</v>
      </c>
      <c r="H104" s="39" t="n">
        <f aca="false">F104-F68</f>
        <v>0</v>
      </c>
      <c r="I104" s="39" t="n">
        <f aca="false">G104-G68</f>
        <v>0</v>
      </c>
    </row>
    <row r="105" customFormat="false" ht="15" hidden="false" customHeight="false" outlineLevel="0" collapsed="false">
      <c r="B105" s="46" t="n">
        <v>23</v>
      </c>
      <c r="C105" s="46" t="s">
        <v>42</v>
      </c>
      <c r="D105" s="46" t="s">
        <v>41</v>
      </c>
      <c r="E105" s="46" t="n">
        <v>12</v>
      </c>
      <c r="F105" s="47" t="n">
        <v>1001.89</v>
      </c>
      <c r="G105" s="47" t="n">
        <f aca="false">F105*E105</f>
        <v>12022.68</v>
      </c>
      <c r="H105" s="39" t="n">
        <f aca="false">F105-F69</f>
        <v>0</v>
      </c>
      <c r="I105" s="39" t="n">
        <f aca="false">G105-G69</f>
        <v>0</v>
      </c>
    </row>
    <row r="106" customFormat="false" ht="15" hidden="false" customHeight="false" outlineLevel="0" collapsed="false">
      <c r="B106" s="43" t="n">
        <v>24</v>
      </c>
      <c r="C106" s="43" t="s">
        <v>43</v>
      </c>
      <c r="D106" s="43" t="s">
        <v>44</v>
      </c>
      <c r="E106" s="43" t="n">
        <v>1</v>
      </c>
      <c r="F106" s="44" t="n">
        <v>41422.64</v>
      </c>
      <c r="G106" s="44" t="n">
        <f aca="false">F106*E106</f>
        <v>41422.64</v>
      </c>
      <c r="H106" s="44" t="n">
        <f aca="false">F106-F70</f>
        <v>1888.14</v>
      </c>
      <c r="I106" s="44" t="n">
        <f aca="false">G106-G70</f>
        <v>1888.14</v>
      </c>
    </row>
    <row r="107" customFormat="false" ht="15" hidden="false" customHeight="false" outlineLevel="0" collapsed="false">
      <c r="B107" s="37" t="s">
        <v>52</v>
      </c>
      <c r="C107" s="37"/>
      <c r="D107" s="37"/>
      <c r="E107" s="37"/>
      <c r="F107" s="37"/>
      <c r="G107" s="40" t="n">
        <f aca="false">SUM(G76:G106)</f>
        <v>517974.34</v>
      </c>
      <c r="H107" s="40" t="n">
        <f aca="false">SUM(H76:H106)</f>
        <v>7828.74000000001</v>
      </c>
      <c r="I107" s="40" t="n">
        <f aca="false">SUM(I76:I106)</f>
        <v>7828.74000000001</v>
      </c>
    </row>
    <row r="108" customFormat="false" ht="15" hidden="false" customHeight="false" outlineLevel="0" collapsed="false">
      <c r="B108" s="48"/>
      <c r="C108" s="48"/>
      <c r="D108" s="48"/>
      <c r="E108" s="48"/>
      <c r="F108" s="48"/>
      <c r="G108" s="49"/>
    </row>
    <row r="110" customFormat="false" ht="15" hidden="false" customHeight="false" outlineLevel="0" collapsed="false">
      <c r="B110" s="36" t="s">
        <v>57</v>
      </c>
      <c r="C110" s="36"/>
      <c r="D110" s="36"/>
      <c r="E110" s="36"/>
      <c r="F110" s="36"/>
      <c r="G110" s="36"/>
      <c r="H110" s="41" t="s">
        <v>54</v>
      </c>
      <c r="I110" s="42" t="s">
        <v>55</v>
      </c>
    </row>
    <row r="111" customFormat="false" ht="15" hidden="false" customHeight="false" outlineLevel="0" collapsed="false">
      <c r="B111" s="45" t="s">
        <v>34</v>
      </c>
      <c r="C111" s="45" t="s">
        <v>35</v>
      </c>
      <c r="D111" s="45" t="s">
        <v>36</v>
      </c>
      <c r="E111" s="45" t="s">
        <v>37</v>
      </c>
      <c r="F111" s="45" t="s">
        <v>38</v>
      </c>
      <c r="G111" s="45" t="s">
        <v>39</v>
      </c>
      <c r="H111" s="50"/>
      <c r="I111" s="51"/>
    </row>
    <row r="112" customFormat="false" ht="15" hidden="false" customHeight="false" outlineLevel="0" collapsed="false">
      <c r="B112" s="43" t="n">
        <v>1</v>
      </c>
      <c r="C112" s="43" t="s">
        <v>40</v>
      </c>
      <c r="D112" s="43" t="s">
        <v>41</v>
      </c>
      <c r="E112" s="43" t="n">
        <v>12</v>
      </c>
      <c r="F112" s="44" t="n">
        <v>577.04</v>
      </c>
      <c r="G112" s="44" t="n">
        <f aca="false">E112*F112</f>
        <v>6924.48</v>
      </c>
      <c r="H112" s="44" t="n">
        <f aca="false">F112-F76</f>
        <v>38.5799999999999</v>
      </c>
      <c r="I112" s="44" t="n">
        <f aca="false">G112-G76</f>
        <v>462.959999999999</v>
      </c>
    </row>
    <row r="113" customFormat="false" ht="15" hidden="false" customHeight="false" outlineLevel="0" collapsed="false">
      <c r="B113" s="43" t="n">
        <v>2</v>
      </c>
      <c r="C113" s="43" t="s">
        <v>42</v>
      </c>
      <c r="D113" s="43" t="s">
        <v>41</v>
      </c>
      <c r="E113" s="43" t="n">
        <v>12</v>
      </c>
      <c r="F113" s="44" t="n">
        <v>1547.67</v>
      </c>
      <c r="G113" s="44" t="n">
        <f aca="false">E113*F113</f>
        <v>18572.04</v>
      </c>
      <c r="H113" s="44" t="n">
        <f aca="false">F113-F77</f>
        <v>103.48</v>
      </c>
      <c r="I113" s="44" t="n">
        <f aca="false">G113-G77</f>
        <v>1241.76</v>
      </c>
    </row>
    <row r="114" customFormat="false" ht="15" hidden="false" customHeight="false" outlineLevel="0" collapsed="false">
      <c r="B114" s="51" t="n">
        <v>3</v>
      </c>
      <c r="C114" s="51" t="s">
        <v>43</v>
      </c>
      <c r="D114" s="51" t="s">
        <v>44</v>
      </c>
      <c r="E114" s="51" t="n">
        <v>1</v>
      </c>
      <c r="F114" s="50" t="n">
        <v>48471.98</v>
      </c>
      <c r="G114" s="50" t="n">
        <f aca="false">F114*E114</f>
        <v>48471.98</v>
      </c>
      <c r="H114" s="50" t="n">
        <f aca="false">F114-F78</f>
        <v>0</v>
      </c>
      <c r="I114" s="50" t="n">
        <f aca="false">G114-G78</f>
        <v>0</v>
      </c>
    </row>
    <row r="115" customFormat="false" ht="15" hidden="false" customHeight="false" outlineLevel="0" collapsed="false">
      <c r="B115" s="52" t="s">
        <v>34</v>
      </c>
      <c r="C115" s="52" t="s">
        <v>45</v>
      </c>
      <c r="D115" s="52" t="s">
        <v>36</v>
      </c>
      <c r="E115" s="52" t="s">
        <v>37</v>
      </c>
      <c r="F115" s="52" t="s">
        <v>38</v>
      </c>
      <c r="G115" s="52" t="s">
        <v>39</v>
      </c>
      <c r="H115" s="50"/>
      <c r="I115" s="50"/>
    </row>
    <row r="116" customFormat="false" ht="15" hidden="false" customHeight="false" outlineLevel="0" collapsed="false">
      <c r="B116" s="43" t="n">
        <v>4</v>
      </c>
      <c r="C116" s="43" t="s">
        <v>40</v>
      </c>
      <c r="D116" s="43" t="s">
        <v>41</v>
      </c>
      <c r="E116" s="43" t="n">
        <v>12</v>
      </c>
      <c r="F116" s="44" t="n">
        <v>705.51</v>
      </c>
      <c r="G116" s="44" t="n">
        <f aca="false">E116*F116</f>
        <v>8466.12</v>
      </c>
      <c r="H116" s="44" t="n">
        <f aca="false">F116-F80</f>
        <v>47.17</v>
      </c>
      <c r="I116" s="44" t="n">
        <f aca="false">G116-G80</f>
        <v>566.039999999999</v>
      </c>
    </row>
    <row r="117" customFormat="false" ht="15" hidden="false" customHeight="false" outlineLevel="0" collapsed="false">
      <c r="B117" s="43" t="n">
        <v>5</v>
      </c>
      <c r="C117" s="43" t="s">
        <v>42</v>
      </c>
      <c r="D117" s="43" t="s">
        <v>41</v>
      </c>
      <c r="E117" s="43" t="n">
        <v>12</v>
      </c>
      <c r="F117" s="44" t="n">
        <v>1647.87</v>
      </c>
      <c r="G117" s="44" t="n">
        <f aca="false">E117*F117</f>
        <v>19774.44</v>
      </c>
      <c r="H117" s="44" t="n">
        <f aca="false">F117-F81</f>
        <v>110.18</v>
      </c>
      <c r="I117" s="44" t="n">
        <f aca="false">G117-G81</f>
        <v>1322.16</v>
      </c>
    </row>
    <row r="118" customFormat="false" ht="15" hidden="false" customHeight="false" outlineLevel="0" collapsed="false">
      <c r="B118" s="51" t="n">
        <v>6</v>
      </c>
      <c r="C118" s="51" t="s">
        <v>43</v>
      </c>
      <c r="D118" s="51" t="s">
        <v>44</v>
      </c>
      <c r="E118" s="51" t="n">
        <v>1</v>
      </c>
      <c r="F118" s="50" t="n">
        <v>93785.03</v>
      </c>
      <c r="G118" s="50" t="n">
        <f aca="false">F118*E118</f>
        <v>93785.03</v>
      </c>
      <c r="H118" s="50" t="n">
        <f aca="false">F118-F82</f>
        <v>0</v>
      </c>
      <c r="I118" s="50" t="n">
        <f aca="false">G118-G82</f>
        <v>0</v>
      </c>
    </row>
    <row r="119" customFormat="false" ht="15" hidden="false" customHeight="false" outlineLevel="0" collapsed="false">
      <c r="B119" s="52" t="s">
        <v>34</v>
      </c>
      <c r="C119" s="52" t="s">
        <v>46</v>
      </c>
      <c r="D119" s="52" t="s">
        <v>36</v>
      </c>
      <c r="E119" s="52" t="s">
        <v>37</v>
      </c>
      <c r="F119" s="52" t="s">
        <v>38</v>
      </c>
      <c r="G119" s="52" t="s">
        <v>39</v>
      </c>
      <c r="H119" s="50"/>
      <c r="I119" s="50"/>
    </row>
    <row r="120" customFormat="false" ht="15" hidden="false" customHeight="false" outlineLevel="0" collapsed="false">
      <c r="B120" s="43" t="n">
        <v>7</v>
      </c>
      <c r="C120" s="43" t="s">
        <v>40</v>
      </c>
      <c r="D120" s="43" t="s">
        <v>41</v>
      </c>
      <c r="E120" s="43" t="n">
        <v>12</v>
      </c>
      <c r="F120" s="44" t="n">
        <v>766.15</v>
      </c>
      <c r="G120" s="44" t="n">
        <f aca="false">E120*F120</f>
        <v>9193.8</v>
      </c>
      <c r="H120" s="44" t="n">
        <f aca="false">F120-F84</f>
        <v>51.23</v>
      </c>
      <c r="I120" s="44" t="n">
        <f aca="false">G120-G84</f>
        <v>614.76</v>
      </c>
    </row>
    <row r="121" customFormat="false" ht="15" hidden="false" customHeight="false" outlineLevel="0" collapsed="false">
      <c r="B121" s="43" t="n">
        <v>8</v>
      </c>
      <c r="C121" s="43" t="s">
        <v>42</v>
      </c>
      <c r="D121" s="43" t="s">
        <v>41</v>
      </c>
      <c r="E121" s="43" t="n">
        <v>12</v>
      </c>
      <c r="F121" s="44" t="n">
        <v>1267.39</v>
      </c>
      <c r="G121" s="44" t="n">
        <f aca="false">E121*F121</f>
        <v>15208.68</v>
      </c>
      <c r="H121" s="44" t="n">
        <f aca="false">F121-F85</f>
        <v>84.74</v>
      </c>
      <c r="I121" s="44" t="n">
        <f aca="false">G121-G85</f>
        <v>1016.88</v>
      </c>
    </row>
    <row r="122" customFormat="false" ht="15" hidden="false" customHeight="false" outlineLevel="0" collapsed="false">
      <c r="B122" s="51" t="n">
        <v>9</v>
      </c>
      <c r="C122" s="51" t="s">
        <v>43</v>
      </c>
      <c r="D122" s="51" t="s">
        <v>44</v>
      </c>
      <c r="E122" s="51" t="n">
        <v>1</v>
      </c>
      <c r="F122" s="50" t="n">
        <v>67458.44</v>
      </c>
      <c r="G122" s="50" t="n">
        <f aca="false">F122*E122</f>
        <v>67458.44</v>
      </c>
      <c r="H122" s="50" t="n">
        <f aca="false">F122-F86</f>
        <v>0</v>
      </c>
      <c r="I122" s="50" t="n">
        <f aca="false">G122-G86</f>
        <v>0</v>
      </c>
    </row>
    <row r="123" customFormat="false" ht="15" hidden="false" customHeight="false" outlineLevel="0" collapsed="false">
      <c r="B123" s="52" t="s">
        <v>34</v>
      </c>
      <c r="C123" s="52" t="s">
        <v>47</v>
      </c>
      <c r="D123" s="52" t="s">
        <v>36</v>
      </c>
      <c r="E123" s="52" t="s">
        <v>37</v>
      </c>
      <c r="F123" s="52" t="s">
        <v>38</v>
      </c>
      <c r="G123" s="52" t="s">
        <v>39</v>
      </c>
      <c r="H123" s="50"/>
      <c r="I123" s="50"/>
    </row>
    <row r="124" customFormat="false" ht="15" hidden="false" customHeight="false" outlineLevel="0" collapsed="false">
      <c r="B124" s="43" t="n">
        <v>10</v>
      </c>
      <c r="C124" s="43" t="s">
        <v>40</v>
      </c>
      <c r="D124" s="43" t="s">
        <v>41</v>
      </c>
      <c r="E124" s="43" t="n">
        <v>12</v>
      </c>
      <c r="F124" s="44" t="n">
        <v>644.62</v>
      </c>
      <c r="G124" s="44" t="n">
        <f aca="false">E124*F124</f>
        <v>7735.44</v>
      </c>
      <c r="H124" s="44" t="n">
        <f aca="false">F124-F88</f>
        <v>43.1</v>
      </c>
      <c r="I124" s="44" t="n">
        <f aca="false">G124-G88</f>
        <v>517.200000000001</v>
      </c>
    </row>
    <row r="125" customFormat="false" ht="15" hidden="false" customHeight="false" outlineLevel="0" collapsed="false">
      <c r="B125" s="43" t="n">
        <v>11</v>
      </c>
      <c r="C125" s="43" t="s">
        <v>42</v>
      </c>
      <c r="D125" s="43" t="s">
        <v>41</v>
      </c>
      <c r="E125" s="43" t="n">
        <v>12</v>
      </c>
      <c r="F125" s="44" t="n">
        <v>644.62</v>
      </c>
      <c r="G125" s="44" t="n">
        <f aca="false">E125*F125</f>
        <v>7735.44</v>
      </c>
      <c r="H125" s="44" t="n">
        <f aca="false">F125-F89</f>
        <v>43.1</v>
      </c>
      <c r="I125" s="44" t="n">
        <f aca="false">G125-G89</f>
        <v>517.200000000001</v>
      </c>
    </row>
    <row r="126" customFormat="false" ht="15" hidden="false" customHeight="false" outlineLevel="0" collapsed="false">
      <c r="B126" s="51" t="n">
        <v>12</v>
      </c>
      <c r="C126" s="51" t="s">
        <v>43</v>
      </c>
      <c r="D126" s="51" t="s">
        <v>44</v>
      </c>
      <c r="E126" s="51" t="n">
        <v>1</v>
      </c>
      <c r="F126" s="50" t="n">
        <v>6423.52</v>
      </c>
      <c r="G126" s="50" t="n">
        <f aca="false">F126*E126</f>
        <v>6423.52</v>
      </c>
      <c r="H126" s="50" t="n">
        <f aca="false">F126-F90</f>
        <v>0</v>
      </c>
      <c r="I126" s="50" t="n">
        <f aca="false">G126-G90</f>
        <v>0</v>
      </c>
    </row>
    <row r="127" customFormat="false" ht="15" hidden="false" customHeight="false" outlineLevel="0" collapsed="false">
      <c r="B127" s="52" t="s">
        <v>34</v>
      </c>
      <c r="C127" s="52" t="s">
        <v>48</v>
      </c>
      <c r="D127" s="52" t="s">
        <v>36</v>
      </c>
      <c r="E127" s="52" t="s">
        <v>37</v>
      </c>
      <c r="F127" s="52" t="s">
        <v>38</v>
      </c>
      <c r="G127" s="52" t="s">
        <v>39</v>
      </c>
      <c r="H127" s="50"/>
      <c r="I127" s="50"/>
    </row>
    <row r="128" customFormat="false" ht="15" hidden="false" customHeight="false" outlineLevel="0" collapsed="false">
      <c r="B128" s="43" t="n">
        <v>13</v>
      </c>
      <c r="C128" s="43" t="s">
        <v>40</v>
      </c>
      <c r="D128" s="43" t="s">
        <v>41</v>
      </c>
      <c r="E128" s="43" t="n">
        <v>12</v>
      </c>
      <c r="F128" s="44" t="n">
        <v>631.91</v>
      </c>
      <c r="G128" s="44" t="n">
        <f aca="false">E128*F128</f>
        <v>7582.92</v>
      </c>
      <c r="H128" s="44" t="n">
        <f aca="false">F128-F92</f>
        <v>42.25</v>
      </c>
      <c r="I128" s="44" t="n">
        <f aca="false">G128-G92</f>
        <v>507</v>
      </c>
    </row>
    <row r="129" customFormat="false" ht="15" hidden="false" customHeight="false" outlineLevel="0" collapsed="false">
      <c r="B129" s="43" t="n">
        <v>14</v>
      </c>
      <c r="C129" s="43" t="s">
        <v>42</v>
      </c>
      <c r="D129" s="43" t="s">
        <v>41</v>
      </c>
      <c r="E129" s="43" t="n">
        <v>12</v>
      </c>
      <c r="F129" s="44" t="n">
        <v>619.04</v>
      </c>
      <c r="G129" s="44" t="n">
        <f aca="false">E129*F129</f>
        <v>7428.48</v>
      </c>
      <c r="H129" s="44" t="n">
        <f aca="false">F129-F93</f>
        <v>41.39</v>
      </c>
      <c r="I129" s="44" t="n">
        <f aca="false">G129-G93</f>
        <v>496.68</v>
      </c>
    </row>
    <row r="130" customFormat="false" ht="15" hidden="false" customHeight="false" outlineLevel="0" collapsed="false">
      <c r="B130" s="51" t="n">
        <v>15</v>
      </c>
      <c r="C130" s="51" t="s">
        <v>43</v>
      </c>
      <c r="D130" s="51" t="s">
        <v>44</v>
      </c>
      <c r="E130" s="51" t="n">
        <v>1</v>
      </c>
      <c r="F130" s="50" t="n">
        <v>6523.75</v>
      </c>
      <c r="G130" s="50" t="n">
        <f aca="false">F130*E130</f>
        <v>6523.75</v>
      </c>
      <c r="H130" s="50" t="n">
        <f aca="false">F130-F94</f>
        <v>0</v>
      </c>
      <c r="I130" s="50" t="n">
        <f aca="false">G130-G94</f>
        <v>0</v>
      </c>
    </row>
    <row r="131" customFormat="false" ht="15" hidden="false" customHeight="false" outlineLevel="0" collapsed="false">
      <c r="B131" s="52" t="s">
        <v>34</v>
      </c>
      <c r="C131" s="52" t="s">
        <v>49</v>
      </c>
      <c r="D131" s="52" t="s">
        <v>36</v>
      </c>
      <c r="E131" s="52" t="s">
        <v>37</v>
      </c>
      <c r="F131" s="52" t="s">
        <v>38</v>
      </c>
      <c r="G131" s="52" t="s">
        <v>39</v>
      </c>
      <c r="H131" s="50"/>
      <c r="I131" s="50"/>
    </row>
    <row r="132" customFormat="false" ht="15" hidden="false" customHeight="false" outlineLevel="0" collapsed="false">
      <c r="B132" s="43" t="n">
        <v>16</v>
      </c>
      <c r="C132" s="43" t="s">
        <v>40</v>
      </c>
      <c r="D132" s="43" t="s">
        <v>41</v>
      </c>
      <c r="E132" s="43" t="n">
        <v>12</v>
      </c>
      <c r="F132" s="44" t="n">
        <v>169.02</v>
      </c>
      <c r="G132" s="44" t="n">
        <f aca="false">E132*F132</f>
        <v>2028.24</v>
      </c>
      <c r="H132" s="44" t="n">
        <f aca="false">F132-F96</f>
        <v>11.3</v>
      </c>
      <c r="I132" s="44" t="n">
        <f aca="false">G132-G96</f>
        <v>135.6</v>
      </c>
    </row>
    <row r="133" customFormat="false" ht="15" hidden="false" customHeight="false" outlineLevel="0" collapsed="false">
      <c r="B133" s="43" t="n">
        <v>17</v>
      </c>
      <c r="C133" s="43" t="s">
        <v>42</v>
      </c>
      <c r="D133" s="43" t="s">
        <v>41</v>
      </c>
      <c r="E133" s="43" t="n">
        <v>12</v>
      </c>
      <c r="F133" s="44" t="n">
        <v>991.53</v>
      </c>
      <c r="G133" s="44" t="n">
        <f aca="false">E133*F133</f>
        <v>11898.36</v>
      </c>
      <c r="H133" s="44" t="n">
        <f aca="false">F133-F97</f>
        <v>66.3</v>
      </c>
      <c r="I133" s="44" t="n">
        <f aca="false">G133-G97</f>
        <v>795.6</v>
      </c>
    </row>
    <row r="134" customFormat="false" ht="15" hidden="false" customHeight="false" outlineLevel="0" collapsed="false">
      <c r="B134" s="51" t="n">
        <v>18</v>
      </c>
      <c r="C134" s="51" t="s">
        <v>43</v>
      </c>
      <c r="D134" s="51" t="s">
        <v>44</v>
      </c>
      <c r="E134" s="51" t="n">
        <v>1</v>
      </c>
      <c r="F134" s="50" t="n">
        <v>11874.47</v>
      </c>
      <c r="G134" s="50" t="n">
        <f aca="false">F134*E134</f>
        <v>11874.47</v>
      </c>
      <c r="H134" s="50" t="n">
        <f aca="false">F134-F98</f>
        <v>0</v>
      </c>
      <c r="I134" s="50" t="n">
        <f aca="false">G134-G98</f>
        <v>0</v>
      </c>
    </row>
    <row r="135" customFormat="false" ht="15" hidden="false" customHeight="false" outlineLevel="0" collapsed="false">
      <c r="B135" s="52" t="s">
        <v>34</v>
      </c>
      <c r="C135" s="52" t="s">
        <v>50</v>
      </c>
      <c r="D135" s="52" t="s">
        <v>36</v>
      </c>
      <c r="E135" s="52" t="s">
        <v>37</v>
      </c>
      <c r="F135" s="52" t="s">
        <v>38</v>
      </c>
      <c r="G135" s="52" t="s">
        <v>39</v>
      </c>
      <c r="H135" s="50"/>
      <c r="I135" s="50"/>
    </row>
    <row r="136" customFormat="false" ht="15" hidden="false" customHeight="false" outlineLevel="0" collapsed="false">
      <c r="B136" s="43" t="n">
        <v>19</v>
      </c>
      <c r="C136" s="43" t="s">
        <v>40</v>
      </c>
      <c r="D136" s="43" t="s">
        <v>41</v>
      </c>
      <c r="E136" s="43" t="n">
        <v>12</v>
      </c>
      <c r="F136" s="44" t="n">
        <v>719.45</v>
      </c>
      <c r="G136" s="44" t="n">
        <f aca="false">E136*F136</f>
        <v>8633.4</v>
      </c>
      <c r="H136" s="44" t="n">
        <f aca="false">F136-F100</f>
        <v>48.11</v>
      </c>
      <c r="I136" s="44" t="n">
        <f aca="false">G136-G100</f>
        <v>577.320000000002</v>
      </c>
    </row>
    <row r="137" customFormat="false" ht="15" hidden="false" customHeight="false" outlineLevel="0" collapsed="false">
      <c r="B137" s="43" t="n">
        <v>20</v>
      </c>
      <c r="C137" s="43" t="s">
        <v>42</v>
      </c>
      <c r="D137" s="43" t="s">
        <v>41</v>
      </c>
      <c r="E137" s="43" t="n">
        <v>12</v>
      </c>
      <c r="F137" s="44" t="n">
        <v>1689.67</v>
      </c>
      <c r="G137" s="44" t="n">
        <f aca="false">F137*E137</f>
        <v>20276.04</v>
      </c>
      <c r="H137" s="44" t="n">
        <f aca="false">F137-F101</f>
        <v>112.98</v>
      </c>
      <c r="I137" s="44" t="n">
        <f aca="false">G137-G101</f>
        <v>1355.76</v>
      </c>
    </row>
    <row r="138" customFormat="false" ht="15" hidden="false" customHeight="false" outlineLevel="0" collapsed="false">
      <c r="B138" s="51" t="n">
        <v>21</v>
      </c>
      <c r="C138" s="51" t="s">
        <v>43</v>
      </c>
      <c r="D138" s="51" t="s">
        <v>44</v>
      </c>
      <c r="E138" s="51" t="n">
        <v>1</v>
      </c>
      <c r="F138" s="50" t="n">
        <v>82649.47</v>
      </c>
      <c r="G138" s="50" t="n">
        <f aca="false">F138*E138</f>
        <v>82649.47</v>
      </c>
      <c r="H138" s="50" t="n">
        <f aca="false">F138-F102</f>
        <v>0</v>
      </c>
      <c r="I138" s="50" t="n">
        <f aca="false">G138-G102</f>
        <v>0</v>
      </c>
    </row>
    <row r="139" customFormat="false" ht="15" hidden="false" customHeight="false" outlineLevel="0" collapsed="false">
      <c r="B139" s="52" t="s">
        <v>34</v>
      </c>
      <c r="C139" s="52" t="s">
        <v>51</v>
      </c>
      <c r="D139" s="52" t="s">
        <v>36</v>
      </c>
      <c r="E139" s="52" t="s">
        <v>37</v>
      </c>
      <c r="F139" s="52" t="s">
        <v>38</v>
      </c>
      <c r="G139" s="52" t="s">
        <v>39</v>
      </c>
      <c r="H139" s="50"/>
      <c r="I139" s="50"/>
    </row>
    <row r="140" customFormat="false" ht="15" hidden="false" customHeight="false" outlineLevel="0" collapsed="false">
      <c r="B140" s="43" t="n">
        <v>22</v>
      </c>
      <c r="C140" s="43" t="s">
        <v>40</v>
      </c>
      <c r="D140" s="43" t="s">
        <v>41</v>
      </c>
      <c r="E140" s="43" t="n">
        <v>12</v>
      </c>
      <c r="F140" s="44" t="n">
        <v>536.85</v>
      </c>
      <c r="G140" s="44" t="n">
        <f aca="false">E140*F140</f>
        <v>6442.2</v>
      </c>
      <c r="H140" s="44" t="n">
        <f aca="false">F140-F104</f>
        <v>35.9</v>
      </c>
      <c r="I140" s="44" t="n">
        <f aca="false">G140-G104</f>
        <v>430.800000000001</v>
      </c>
    </row>
    <row r="141" customFormat="false" ht="15" hidden="false" customHeight="false" outlineLevel="0" collapsed="false">
      <c r="B141" s="43" t="n">
        <v>23</v>
      </c>
      <c r="C141" s="43" t="s">
        <v>42</v>
      </c>
      <c r="D141" s="43" t="s">
        <v>41</v>
      </c>
      <c r="E141" s="43" t="n">
        <v>12</v>
      </c>
      <c r="F141" s="44" t="n">
        <v>1073.68</v>
      </c>
      <c r="G141" s="44" t="n">
        <f aca="false">F141*E141</f>
        <v>12884.16</v>
      </c>
      <c r="H141" s="44" t="n">
        <f aca="false">F141-F105</f>
        <v>71.7900000000001</v>
      </c>
      <c r="I141" s="44" t="n">
        <f aca="false">G141-G105</f>
        <v>861.48</v>
      </c>
    </row>
    <row r="142" customFormat="false" ht="15" hidden="false" customHeight="false" outlineLevel="0" collapsed="false">
      <c r="B142" s="51" t="n">
        <v>24</v>
      </c>
      <c r="C142" s="51" t="s">
        <v>43</v>
      </c>
      <c r="D142" s="51" t="s">
        <v>44</v>
      </c>
      <c r="E142" s="51" t="n">
        <v>1</v>
      </c>
      <c r="F142" s="50" t="n">
        <v>41422.64</v>
      </c>
      <c r="G142" s="50" t="n">
        <f aca="false">F142*E142</f>
        <v>41422.64</v>
      </c>
      <c r="H142" s="50" t="n">
        <f aca="false">F142-F106</f>
        <v>0</v>
      </c>
      <c r="I142" s="50" t="n">
        <f aca="false">G142-G106</f>
        <v>0</v>
      </c>
    </row>
    <row r="143" customFormat="false" ht="15" hidden="false" customHeight="false" outlineLevel="0" collapsed="false">
      <c r="B143" s="37" t="s">
        <v>52</v>
      </c>
      <c r="C143" s="37"/>
      <c r="D143" s="37"/>
      <c r="E143" s="37"/>
      <c r="F143" s="37"/>
      <c r="G143" s="40" t="n">
        <f aca="false">SUM(G112:G142)</f>
        <v>529393.54</v>
      </c>
      <c r="H143" s="53" t="n">
        <f aca="false">SUM(H112:H142)</f>
        <v>951.6</v>
      </c>
      <c r="I143" s="53" t="n">
        <f aca="false">SUM(I112:I142)</f>
        <v>11419.2</v>
      </c>
      <c r="J143" s="35" t="n">
        <f aca="false">SUM(J112:J142)</f>
        <v>0</v>
      </c>
    </row>
    <row r="144" customFormat="false" ht="15" hidden="false" customHeight="false" outlineLevel="0" collapsed="false">
      <c r="G144" s="35"/>
    </row>
  </sheetData>
  <mergeCells count="8">
    <mergeCell ref="B2:G2"/>
    <mergeCell ref="B35:F35"/>
    <mergeCell ref="B38:G38"/>
    <mergeCell ref="B71:F71"/>
    <mergeCell ref="B74:G74"/>
    <mergeCell ref="B107:F107"/>
    <mergeCell ref="B110:G110"/>
    <mergeCell ref="B143:F14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M26"/>
  <sheetViews>
    <sheetView showFormulas="false" showGridLines="false" showRowColHeaders="true" showZeros="true" rightToLeft="false" tabSelected="false" showOutlineSymbols="true" defaultGridColor="true" view="normal" topLeftCell="AH1" colorId="64" zoomScale="100" zoomScaleNormal="100" zoomScalePageLayoutView="100" workbookViewId="0">
      <selection pane="topLeft" activeCell="AM13" activeCellId="0" sqref="AM13"/>
    </sheetView>
  </sheetViews>
  <sheetFormatPr defaultColWidth="9.14453125" defaultRowHeight="15" zeroHeight="false" outlineLevelRow="0" outlineLevelCol="0"/>
  <cols>
    <col collapsed="false" customWidth="true" hidden="false" outlineLevel="0" max="1" min="1" style="54" width="4.14"/>
    <col collapsed="false" customWidth="true" hidden="false" outlineLevel="0" max="2" min="2" style="54" width="11.43"/>
    <col collapsed="false" customWidth="true" hidden="false" outlineLevel="0" max="3" min="3" style="54" width="17.85"/>
    <col collapsed="false" customWidth="true" hidden="false" outlineLevel="0" max="4" min="4" style="54" width="19.14"/>
    <col collapsed="false" customWidth="true" hidden="false" outlineLevel="0" max="5" min="5" style="54" width="13.85"/>
    <col collapsed="false" customWidth="true" hidden="false" outlineLevel="0" max="7" min="6" style="54" width="15.28"/>
    <col collapsed="false" customWidth="true" hidden="false" outlineLevel="0" max="8" min="8" style="54" width="16"/>
    <col collapsed="false" customWidth="true" hidden="false" outlineLevel="0" max="9" min="9" style="55" width="16.71"/>
    <col collapsed="false" customWidth="true" hidden="false" outlineLevel="0" max="10" min="10" style="54" width="13.85"/>
    <col collapsed="false" customWidth="true" hidden="false" outlineLevel="0" max="12" min="11" style="54" width="15.28"/>
    <col collapsed="false" customWidth="true" hidden="false" outlineLevel="0" max="13" min="13" style="54" width="16"/>
    <col collapsed="false" customWidth="true" hidden="false" outlineLevel="0" max="14" min="14" style="55" width="16.71"/>
    <col collapsed="false" customWidth="true" hidden="false" outlineLevel="0" max="15" min="15" style="54" width="13.85"/>
    <col collapsed="false" customWidth="true" hidden="false" outlineLevel="0" max="17" min="16" style="54" width="15.28"/>
    <col collapsed="false" customWidth="true" hidden="false" outlineLevel="0" max="18" min="18" style="54" width="16"/>
    <col collapsed="false" customWidth="true" hidden="false" outlineLevel="0" max="19" min="19" style="55" width="16.71"/>
    <col collapsed="false" customWidth="true" hidden="false" outlineLevel="0" max="20" min="20" style="54" width="13.85"/>
    <col collapsed="false" customWidth="true" hidden="false" outlineLevel="0" max="22" min="21" style="54" width="15.28"/>
    <col collapsed="false" customWidth="true" hidden="false" outlineLevel="0" max="23" min="23" style="54" width="16"/>
    <col collapsed="false" customWidth="true" hidden="false" outlineLevel="0" max="24" min="24" style="55" width="16.71"/>
    <col collapsed="false" customWidth="true" hidden="false" outlineLevel="0" max="25" min="25" style="54" width="13.85"/>
    <col collapsed="false" customWidth="true" hidden="false" outlineLevel="0" max="27" min="26" style="54" width="15.28"/>
    <col collapsed="false" customWidth="true" hidden="false" outlineLevel="0" max="28" min="28" style="54" width="16"/>
    <col collapsed="false" customWidth="true" hidden="false" outlineLevel="0" max="29" min="29" style="55" width="16.71"/>
    <col collapsed="false" customWidth="true" hidden="false" outlineLevel="0" max="30" min="30" style="54" width="13.85"/>
    <col collapsed="false" customWidth="true" hidden="false" outlineLevel="0" max="32" min="31" style="54" width="15.28"/>
    <col collapsed="false" customWidth="true" hidden="false" outlineLevel="0" max="33" min="33" style="54" width="16"/>
    <col collapsed="false" customWidth="true" hidden="false" outlineLevel="0" max="34" min="34" style="55" width="16.71"/>
    <col collapsed="false" customWidth="true" hidden="false" outlineLevel="0" max="35" min="35" style="54" width="11.83"/>
    <col collapsed="false" customWidth="true" hidden="false" outlineLevel="0" max="36" min="36" style="54" width="15.02"/>
    <col collapsed="false" customWidth="true" hidden="false" outlineLevel="0" max="38" min="37" style="54" width="14.47"/>
    <col collapsed="false" customWidth="true" hidden="false" outlineLevel="0" max="39" min="39" style="54" width="16.68"/>
    <col collapsed="false" customWidth="false" hidden="false" outlineLevel="0" max="1024" min="40" style="54" width="9.14"/>
  </cols>
  <sheetData>
    <row r="1" s="56" customFormat="true" ht="15" hidden="false" customHeight="false" outlineLevel="0" collapsed="false">
      <c r="F1" s="56" t="n">
        <v>43227</v>
      </c>
      <c r="I1" s="57"/>
      <c r="N1" s="57"/>
      <c r="S1" s="57"/>
      <c r="X1" s="57"/>
      <c r="Z1" s="56" t="n">
        <v>43958</v>
      </c>
      <c r="AC1" s="57"/>
      <c r="AE1" s="56" t="n">
        <v>43958</v>
      </c>
      <c r="AH1" s="57"/>
    </row>
    <row r="2" s="56" customFormat="true" ht="15" hidden="false" customHeight="false" outlineLevel="0" collapsed="false">
      <c r="F2" s="56" t="n">
        <v>43010</v>
      </c>
      <c r="I2" s="57"/>
      <c r="N2" s="57"/>
      <c r="S2" s="57"/>
      <c r="X2" s="57"/>
      <c r="Z2" s="56" t="n">
        <v>43689</v>
      </c>
      <c r="AC2" s="57"/>
      <c r="AE2" s="56" t="n">
        <v>43689</v>
      </c>
      <c r="AH2" s="57"/>
    </row>
    <row r="3" s="58" customFormat="true" ht="15" hidden="false" customHeight="false" outlineLevel="0" collapsed="false">
      <c r="F3" s="58" t="n">
        <f aca="false">F1-F2</f>
        <v>217</v>
      </c>
      <c r="Z3" s="58" t="n">
        <f aca="false">Z1-Z2</f>
        <v>269</v>
      </c>
      <c r="AE3" s="58" t="n">
        <f aca="false">AE1-AE2</f>
        <v>269</v>
      </c>
    </row>
    <row r="4" s="58" customFormat="true" ht="15" hidden="false" customHeight="false" outlineLevel="0" collapsed="false"/>
    <row r="5" s="59" customFormat="true" ht="13.8" hidden="false" customHeight="true" outlineLevel="0" collapsed="false">
      <c r="B5" s="36" t="str">
        <f aca="false">'Resumo do Contrato'!B3</f>
        <v>CONTRATO 14.2017.RER</v>
      </c>
      <c r="C5" s="36"/>
      <c r="D5" s="36"/>
      <c r="E5" s="60" t="s">
        <v>58</v>
      </c>
      <c r="F5" s="60"/>
      <c r="G5" s="60"/>
      <c r="H5" s="60"/>
      <c r="I5" s="61" t="s">
        <v>59</v>
      </c>
      <c r="J5" s="62" t="s">
        <v>60</v>
      </c>
      <c r="K5" s="62"/>
      <c r="L5" s="62"/>
      <c r="M5" s="62"/>
      <c r="N5" s="61" t="s">
        <v>59</v>
      </c>
      <c r="O5" s="62" t="s">
        <v>61</v>
      </c>
      <c r="P5" s="62"/>
      <c r="Q5" s="62"/>
      <c r="R5" s="62"/>
      <c r="S5" s="61" t="s">
        <v>59</v>
      </c>
      <c r="T5" s="60" t="s">
        <v>62</v>
      </c>
      <c r="U5" s="60"/>
      <c r="V5" s="60"/>
      <c r="W5" s="60"/>
      <c r="X5" s="61" t="s">
        <v>59</v>
      </c>
      <c r="Y5" s="60" t="s">
        <v>63</v>
      </c>
      <c r="Z5" s="60"/>
      <c r="AA5" s="60"/>
      <c r="AB5" s="60"/>
      <c r="AC5" s="61" t="s">
        <v>59</v>
      </c>
      <c r="AD5" s="62" t="s">
        <v>64</v>
      </c>
      <c r="AE5" s="62"/>
      <c r="AF5" s="62"/>
      <c r="AG5" s="62"/>
      <c r="AH5" s="61" t="s">
        <v>59</v>
      </c>
      <c r="AI5" s="62" t="s">
        <v>65</v>
      </c>
      <c r="AJ5" s="62"/>
      <c r="AK5" s="62"/>
      <c r="AL5" s="62"/>
      <c r="AM5" s="61" t="s">
        <v>59</v>
      </c>
    </row>
    <row r="6" s="59" customFormat="true" ht="13.8" hidden="false" customHeight="false" outlineLevel="0" collapsed="false">
      <c r="B6" s="63" t="str">
        <f aca="false">'Resumo do Contrato'!D4</f>
        <v>08/05/2017 a 07/05/2018</v>
      </c>
      <c r="C6" s="63"/>
      <c r="D6" s="63"/>
      <c r="E6" s="60" t="s">
        <v>66</v>
      </c>
      <c r="F6" s="60"/>
      <c r="G6" s="60"/>
      <c r="H6" s="60"/>
      <c r="I6" s="61"/>
      <c r="J6" s="62" t="s">
        <v>17</v>
      </c>
      <c r="K6" s="62"/>
      <c r="L6" s="62"/>
      <c r="M6" s="62"/>
      <c r="N6" s="61"/>
      <c r="O6" s="62" t="s">
        <v>20</v>
      </c>
      <c r="P6" s="62"/>
      <c r="Q6" s="62"/>
      <c r="R6" s="62"/>
      <c r="S6" s="61"/>
      <c r="T6" s="60" t="s">
        <v>67</v>
      </c>
      <c r="U6" s="60"/>
      <c r="V6" s="60"/>
      <c r="W6" s="60"/>
      <c r="X6" s="61"/>
      <c r="Y6" s="60" t="s">
        <v>68</v>
      </c>
      <c r="Z6" s="60"/>
      <c r="AA6" s="60"/>
      <c r="AB6" s="60"/>
      <c r="AC6" s="61"/>
      <c r="AD6" s="62" t="s">
        <v>28</v>
      </c>
      <c r="AE6" s="62"/>
      <c r="AF6" s="62"/>
      <c r="AG6" s="62"/>
      <c r="AH6" s="61"/>
      <c r="AI6" s="62" t="s">
        <v>31</v>
      </c>
      <c r="AJ6" s="62"/>
      <c r="AK6" s="62"/>
      <c r="AL6" s="62"/>
      <c r="AM6" s="61"/>
    </row>
    <row r="7" s="59" customFormat="true" ht="13.8" hidden="false" customHeight="false" outlineLevel="0" collapsed="false">
      <c r="B7" s="36"/>
      <c r="C7" s="36"/>
      <c r="D7" s="36"/>
      <c r="E7" s="60"/>
      <c r="F7" s="60"/>
      <c r="G7" s="60"/>
      <c r="H7" s="60"/>
      <c r="I7" s="61"/>
      <c r="J7" s="62"/>
      <c r="K7" s="62"/>
      <c r="L7" s="62"/>
      <c r="M7" s="62"/>
      <c r="N7" s="61"/>
      <c r="O7" s="62"/>
      <c r="P7" s="62"/>
      <c r="Q7" s="62"/>
      <c r="R7" s="62"/>
      <c r="S7" s="61"/>
      <c r="T7" s="60"/>
      <c r="U7" s="60"/>
      <c r="V7" s="60"/>
      <c r="W7" s="60"/>
      <c r="X7" s="61"/>
      <c r="Y7" s="60"/>
      <c r="Z7" s="60"/>
      <c r="AA7" s="60"/>
      <c r="AB7" s="60"/>
      <c r="AC7" s="61"/>
      <c r="AD7" s="62"/>
      <c r="AE7" s="62"/>
      <c r="AF7" s="62"/>
      <c r="AG7" s="62"/>
      <c r="AH7" s="61"/>
      <c r="AI7" s="62"/>
      <c r="AJ7" s="62"/>
      <c r="AK7" s="62"/>
      <c r="AL7" s="62"/>
      <c r="AM7" s="61"/>
    </row>
    <row r="8" s="64" customFormat="true" ht="41.75" hidden="false" customHeight="false" outlineLevel="0" collapsed="false">
      <c r="B8" s="65"/>
      <c r="C8" s="66" t="s">
        <v>69</v>
      </c>
      <c r="D8" s="66" t="s">
        <v>3</v>
      </c>
      <c r="E8" s="66" t="s">
        <v>70</v>
      </c>
      <c r="F8" s="66" t="s">
        <v>71</v>
      </c>
      <c r="G8" s="66" t="s">
        <v>55</v>
      </c>
      <c r="H8" s="67" t="s">
        <v>72</v>
      </c>
      <c r="I8" s="61"/>
      <c r="J8" s="66" t="s">
        <v>70</v>
      </c>
      <c r="K8" s="66" t="s">
        <v>71</v>
      </c>
      <c r="L8" s="66" t="s">
        <v>55</v>
      </c>
      <c r="M8" s="67" t="s">
        <v>72</v>
      </c>
      <c r="N8" s="61"/>
      <c r="O8" s="66" t="s">
        <v>70</v>
      </c>
      <c r="P8" s="66" t="s">
        <v>71</v>
      </c>
      <c r="Q8" s="66" t="s">
        <v>55</v>
      </c>
      <c r="R8" s="67" t="s">
        <v>72</v>
      </c>
      <c r="S8" s="61"/>
      <c r="T8" s="66" t="s">
        <v>70</v>
      </c>
      <c r="U8" s="66" t="s">
        <v>71</v>
      </c>
      <c r="V8" s="66" t="s">
        <v>55</v>
      </c>
      <c r="W8" s="67" t="s">
        <v>72</v>
      </c>
      <c r="X8" s="61"/>
      <c r="Y8" s="66" t="s">
        <v>70</v>
      </c>
      <c r="Z8" s="66" t="s">
        <v>71</v>
      </c>
      <c r="AA8" s="66" t="s">
        <v>55</v>
      </c>
      <c r="AB8" s="67" t="s">
        <v>72</v>
      </c>
      <c r="AC8" s="61"/>
      <c r="AD8" s="66" t="s">
        <v>70</v>
      </c>
      <c r="AE8" s="66" t="s">
        <v>71</v>
      </c>
      <c r="AF8" s="66" t="s">
        <v>55</v>
      </c>
      <c r="AG8" s="67" t="s">
        <v>72</v>
      </c>
      <c r="AH8" s="61"/>
      <c r="AI8" s="66" t="s">
        <v>70</v>
      </c>
      <c r="AJ8" s="66" t="s">
        <v>71</v>
      </c>
      <c r="AK8" s="66" t="s">
        <v>55</v>
      </c>
      <c r="AL8" s="67" t="s">
        <v>72</v>
      </c>
      <c r="AM8" s="61"/>
    </row>
    <row r="9" s="59" customFormat="true" ht="13.8" hidden="false" customHeight="false" outlineLevel="0" collapsed="false">
      <c r="B9" s="65"/>
      <c r="C9" s="68"/>
      <c r="D9" s="69" t="n">
        <v>539462.6</v>
      </c>
      <c r="E9" s="69"/>
      <c r="F9" s="69" t="n">
        <v>510145.6</v>
      </c>
      <c r="G9" s="69" t="n">
        <f aca="false">F9-D9</f>
        <v>-29317.0000000001</v>
      </c>
      <c r="H9" s="70" t="n">
        <v>-17429.5589041097</v>
      </c>
      <c r="I9" s="71" t="n">
        <f aca="false">H9+D9</f>
        <v>522033.041095891</v>
      </c>
      <c r="J9" s="69"/>
      <c r="K9" s="69" t="n">
        <v>510145.6</v>
      </c>
      <c r="L9" s="69" t="n">
        <f aca="false">K9-F9</f>
        <v>0</v>
      </c>
      <c r="M9" s="70" t="n">
        <v>510145.6</v>
      </c>
      <c r="N9" s="71" t="n">
        <f aca="false">M9+I9</f>
        <v>1032178.64109589</v>
      </c>
      <c r="O9" s="69"/>
      <c r="P9" s="69" t="n">
        <v>510145.6</v>
      </c>
      <c r="Q9" s="69" t="n">
        <f aca="false">P9-K9</f>
        <v>0</v>
      </c>
      <c r="R9" s="70" t="n">
        <v>510145.6</v>
      </c>
      <c r="S9" s="71" t="n">
        <f aca="false">R9+N9</f>
        <v>1542324.24109589</v>
      </c>
      <c r="T9" s="69"/>
      <c r="U9" s="69" t="n">
        <v>517974.34</v>
      </c>
      <c r="V9" s="69" t="n">
        <f aca="false">U9-P9</f>
        <v>7828.74000000005</v>
      </c>
      <c r="W9" s="70" t="n">
        <v>7828.74000000005</v>
      </c>
      <c r="X9" s="71" t="n">
        <f aca="false">W9+S9</f>
        <v>1550152.98109589</v>
      </c>
      <c r="Y9" s="69"/>
      <c r="Z9" s="69" t="n">
        <v>529393.54</v>
      </c>
      <c r="AA9" s="69" t="n">
        <f aca="false">Z9-U9</f>
        <v>11419.1999999999</v>
      </c>
      <c r="AB9" s="70" t="n">
        <v>8415.79397260266</v>
      </c>
      <c r="AC9" s="71" t="n">
        <f aca="false">AB9+X9</f>
        <v>1558568.77506849</v>
      </c>
      <c r="AD9" s="69"/>
      <c r="AE9" s="69" t="n">
        <v>529393.54</v>
      </c>
      <c r="AF9" s="69" t="n">
        <f aca="false">AE9-Z9</f>
        <v>0</v>
      </c>
      <c r="AG9" s="70" t="n">
        <v>529393.54</v>
      </c>
      <c r="AH9" s="71" t="n">
        <f aca="false">AG9+AC9</f>
        <v>2087962.31506849</v>
      </c>
      <c r="AI9" s="69"/>
      <c r="AJ9" s="69" t="n">
        <v>529393.54</v>
      </c>
      <c r="AK9" s="69" t="n">
        <f aca="false">AJ9-AE9</f>
        <v>0</v>
      </c>
      <c r="AL9" s="70" t="n">
        <v>529393.54</v>
      </c>
      <c r="AM9" s="71" t="n">
        <f aca="false">AL9+AH9</f>
        <v>2617355.85506849</v>
      </c>
    </row>
    <row r="10" s="59" customFormat="true" ht="13.8" hidden="false" customHeight="false" outlineLevel="0" collapsed="false">
      <c r="B10" s="72" t="s">
        <v>73</v>
      </c>
      <c r="C10" s="72"/>
      <c r="D10" s="73"/>
      <c r="E10" s="72" t="s">
        <v>73</v>
      </c>
      <c r="F10" s="72"/>
      <c r="G10" s="72"/>
      <c r="H10" s="74"/>
      <c r="I10" s="74"/>
      <c r="J10" s="72" t="s">
        <v>73</v>
      </c>
      <c r="K10" s="72"/>
      <c r="L10" s="72"/>
      <c r="M10" s="74"/>
      <c r="N10" s="74"/>
      <c r="O10" s="72" t="s">
        <v>73</v>
      </c>
      <c r="P10" s="72"/>
      <c r="Q10" s="72"/>
      <c r="R10" s="74"/>
      <c r="S10" s="74"/>
      <c r="T10" s="72" t="s">
        <v>73</v>
      </c>
      <c r="U10" s="72"/>
      <c r="V10" s="72"/>
      <c r="W10" s="74"/>
      <c r="X10" s="74"/>
      <c r="Y10" s="72" t="s">
        <v>73</v>
      </c>
      <c r="Z10" s="72"/>
      <c r="AA10" s="72"/>
      <c r="AB10" s="74"/>
      <c r="AC10" s="74"/>
      <c r="AD10" s="72" t="s">
        <v>73</v>
      </c>
      <c r="AE10" s="72"/>
      <c r="AF10" s="72"/>
      <c r="AG10" s="74"/>
      <c r="AH10" s="74"/>
      <c r="AI10" s="72" t="s">
        <v>73</v>
      </c>
      <c r="AJ10" s="72"/>
      <c r="AK10" s="72"/>
      <c r="AL10" s="74"/>
      <c r="AM10" s="74"/>
    </row>
    <row r="11" s="55" customFormat="true" ht="41.75" hidden="false" customHeight="false" outlineLevel="0" collapsed="false">
      <c r="B11" s="75" t="s">
        <v>74</v>
      </c>
      <c r="C11" s="76" t="s">
        <v>75</v>
      </c>
      <c r="D11" s="77"/>
      <c r="E11" s="75" t="s">
        <v>74</v>
      </c>
      <c r="F11" s="76" t="s">
        <v>76</v>
      </c>
      <c r="G11" s="76" t="s">
        <v>75</v>
      </c>
      <c r="H11" s="78"/>
      <c r="I11" s="74"/>
      <c r="J11" s="75" t="s">
        <v>74</v>
      </c>
      <c r="K11" s="76" t="s">
        <v>76</v>
      </c>
      <c r="L11" s="76" t="s">
        <v>75</v>
      </c>
      <c r="M11" s="78"/>
      <c r="N11" s="74"/>
      <c r="O11" s="75" t="s">
        <v>74</v>
      </c>
      <c r="P11" s="76" t="s">
        <v>76</v>
      </c>
      <c r="Q11" s="76" t="s">
        <v>75</v>
      </c>
      <c r="R11" s="78"/>
      <c r="S11" s="74"/>
      <c r="T11" s="75" t="s">
        <v>74</v>
      </c>
      <c r="U11" s="76" t="s">
        <v>76</v>
      </c>
      <c r="V11" s="76" t="s">
        <v>75</v>
      </c>
      <c r="W11" s="78"/>
      <c r="X11" s="74"/>
      <c r="Y11" s="75" t="s">
        <v>74</v>
      </c>
      <c r="Z11" s="76" t="s">
        <v>76</v>
      </c>
      <c r="AA11" s="76" t="s">
        <v>75</v>
      </c>
      <c r="AB11" s="78"/>
      <c r="AC11" s="74"/>
      <c r="AD11" s="75" t="s">
        <v>74</v>
      </c>
      <c r="AE11" s="76" t="s">
        <v>76</v>
      </c>
      <c r="AF11" s="76" t="s">
        <v>75</v>
      </c>
      <c r="AG11" s="78"/>
      <c r="AH11" s="74"/>
      <c r="AI11" s="75" t="s">
        <v>74</v>
      </c>
      <c r="AJ11" s="76" t="s">
        <v>76</v>
      </c>
      <c r="AK11" s="76" t="s">
        <v>75</v>
      </c>
      <c r="AL11" s="78"/>
      <c r="AM11" s="74"/>
    </row>
    <row r="12" s="59" customFormat="true" ht="13.8" hidden="false" customHeight="false" outlineLevel="0" collapsed="false">
      <c r="B12" s="79" t="s">
        <v>77</v>
      </c>
      <c r="C12" s="69" t="n">
        <v>539462.6</v>
      </c>
      <c r="E12" s="79" t="s">
        <v>77</v>
      </c>
      <c r="F12" s="80" t="n">
        <f aca="false">(G9/365)*217</f>
        <v>-17429.5589041097</v>
      </c>
      <c r="G12" s="80" t="n">
        <f aca="false">F12+C12</f>
        <v>522033.041095891</v>
      </c>
      <c r="H12" s="81"/>
      <c r="I12" s="74"/>
      <c r="J12" s="79" t="s">
        <v>78</v>
      </c>
      <c r="K12" s="80" t="n">
        <f aca="false">(L9/360)*148</f>
        <v>0</v>
      </c>
      <c r="L12" s="80" t="n">
        <v>510145.6</v>
      </c>
      <c r="M12" s="81"/>
      <c r="N12" s="74"/>
      <c r="O12" s="79" t="s">
        <v>79</v>
      </c>
      <c r="P12" s="80" t="n">
        <f aca="false">(Q9/360)*148</f>
        <v>0</v>
      </c>
      <c r="Q12" s="80" t="n">
        <v>510145.6</v>
      </c>
      <c r="R12" s="81"/>
      <c r="S12" s="74"/>
      <c r="T12" s="79" t="s">
        <v>79</v>
      </c>
      <c r="U12" s="80" t="n">
        <f aca="false">V9</f>
        <v>7828.74000000005</v>
      </c>
      <c r="V12" s="80" t="n">
        <f aca="false">U12+Q12</f>
        <v>517974.34</v>
      </c>
      <c r="W12" s="81"/>
      <c r="X12" s="74"/>
      <c r="Y12" s="79" t="s">
        <v>79</v>
      </c>
      <c r="Z12" s="80" t="n">
        <f aca="false">(AA9/365)*269</f>
        <v>8415.79397260266</v>
      </c>
      <c r="AA12" s="80" t="n">
        <f aca="false">Z12+V12</f>
        <v>526390.133972603</v>
      </c>
      <c r="AB12" s="81"/>
      <c r="AC12" s="74"/>
      <c r="AD12" s="79" t="s">
        <v>80</v>
      </c>
      <c r="AE12" s="80"/>
      <c r="AF12" s="80" t="n">
        <v>529393.54</v>
      </c>
      <c r="AG12" s="81"/>
      <c r="AH12" s="74"/>
      <c r="AI12" s="79" t="s">
        <v>81</v>
      </c>
      <c r="AJ12" s="80"/>
      <c r="AK12" s="80" t="n">
        <v>529393.54</v>
      </c>
      <c r="AL12" s="81"/>
      <c r="AM12" s="74"/>
    </row>
    <row r="13" s="59" customFormat="true" ht="13.8" hidden="false" customHeight="false" outlineLevel="0" collapsed="false">
      <c r="B13" s="79"/>
      <c r="C13" s="69"/>
      <c r="E13" s="79"/>
      <c r="F13" s="80"/>
      <c r="G13" s="80"/>
      <c r="H13" s="82"/>
      <c r="I13" s="74"/>
      <c r="J13" s="79"/>
      <c r="K13" s="80"/>
      <c r="L13" s="80"/>
      <c r="M13" s="82"/>
      <c r="N13" s="74"/>
      <c r="O13" s="79"/>
      <c r="P13" s="80"/>
      <c r="Q13" s="80"/>
      <c r="R13" s="82"/>
      <c r="S13" s="74"/>
      <c r="T13" s="79"/>
      <c r="U13" s="80"/>
      <c r="V13" s="80"/>
      <c r="W13" s="82"/>
      <c r="X13" s="74"/>
      <c r="Y13" s="79"/>
      <c r="Z13" s="80"/>
      <c r="AA13" s="80"/>
      <c r="AB13" s="82"/>
      <c r="AC13" s="74"/>
      <c r="AD13" s="79"/>
      <c r="AE13" s="80"/>
      <c r="AF13" s="80"/>
      <c r="AG13" s="82"/>
      <c r="AH13" s="74"/>
      <c r="AI13" s="79"/>
      <c r="AJ13" s="80"/>
      <c r="AK13" s="80"/>
      <c r="AL13" s="82"/>
      <c r="AM13" s="74"/>
    </row>
    <row r="14" s="59" customFormat="true" ht="13.8" hidden="false" customHeight="false" outlineLevel="0" collapsed="false">
      <c r="B14" s="79"/>
      <c r="C14" s="69"/>
      <c r="E14" s="79"/>
      <c r="F14" s="80"/>
      <c r="G14" s="80"/>
      <c r="H14" s="82"/>
      <c r="I14" s="74"/>
      <c r="J14" s="79"/>
      <c r="K14" s="80"/>
      <c r="L14" s="80"/>
      <c r="M14" s="82"/>
      <c r="N14" s="74"/>
      <c r="O14" s="79"/>
      <c r="P14" s="80"/>
      <c r="Q14" s="80"/>
      <c r="R14" s="82"/>
      <c r="S14" s="74"/>
      <c r="T14" s="79"/>
      <c r="U14" s="80"/>
      <c r="V14" s="80"/>
      <c r="W14" s="82"/>
      <c r="X14" s="74"/>
      <c r="Y14" s="79"/>
      <c r="Z14" s="80"/>
      <c r="AA14" s="80"/>
      <c r="AB14" s="82"/>
      <c r="AC14" s="74"/>
      <c r="AD14" s="79"/>
      <c r="AE14" s="80"/>
      <c r="AF14" s="80"/>
      <c r="AG14" s="82"/>
      <c r="AH14" s="74"/>
      <c r="AI14" s="79"/>
      <c r="AJ14" s="80"/>
      <c r="AK14" s="80"/>
      <c r="AL14" s="82"/>
      <c r="AM14" s="74"/>
    </row>
    <row r="15" s="59" customFormat="true" ht="13.8" hidden="false" customHeight="false" outlineLevel="0" collapsed="false">
      <c r="B15" s="79"/>
      <c r="C15" s="69"/>
      <c r="E15" s="79"/>
      <c r="F15" s="80"/>
      <c r="G15" s="80"/>
      <c r="H15" s="81"/>
      <c r="I15" s="74"/>
      <c r="J15" s="79"/>
      <c r="K15" s="80"/>
      <c r="L15" s="80"/>
      <c r="M15" s="81"/>
      <c r="N15" s="74"/>
      <c r="O15" s="79"/>
      <c r="P15" s="80"/>
      <c r="Q15" s="80"/>
      <c r="R15" s="81"/>
      <c r="S15" s="74"/>
      <c r="T15" s="79"/>
      <c r="U15" s="80"/>
      <c r="V15" s="80"/>
      <c r="W15" s="81"/>
      <c r="X15" s="74"/>
      <c r="Y15" s="79"/>
      <c r="Z15" s="80"/>
      <c r="AA15" s="80"/>
      <c r="AB15" s="81"/>
      <c r="AC15" s="74"/>
      <c r="AD15" s="79"/>
      <c r="AE15" s="80"/>
      <c r="AF15" s="80"/>
      <c r="AG15" s="81"/>
      <c r="AH15" s="74"/>
      <c r="AI15" s="79"/>
      <c r="AJ15" s="80"/>
      <c r="AK15" s="80"/>
      <c r="AL15" s="81"/>
      <c r="AM15" s="74"/>
    </row>
    <row r="16" s="59" customFormat="true" ht="13.8" hidden="false" customHeight="false" outlineLevel="0" collapsed="false">
      <c r="B16" s="79"/>
      <c r="C16" s="69"/>
      <c r="E16" s="79"/>
      <c r="F16" s="80"/>
      <c r="G16" s="80"/>
      <c r="H16" s="81"/>
      <c r="I16" s="74"/>
      <c r="J16" s="79"/>
      <c r="K16" s="80"/>
      <c r="L16" s="80"/>
      <c r="M16" s="81"/>
      <c r="N16" s="74"/>
      <c r="O16" s="79"/>
      <c r="P16" s="80"/>
      <c r="Q16" s="80"/>
      <c r="R16" s="81"/>
      <c r="S16" s="74"/>
      <c r="T16" s="79"/>
      <c r="U16" s="80"/>
      <c r="V16" s="80"/>
      <c r="W16" s="81"/>
      <c r="X16" s="74"/>
      <c r="Y16" s="79"/>
      <c r="Z16" s="80"/>
      <c r="AA16" s="80"/>
      <c r="AB16" s="81"/>
      <c r="AC16" s="74"/>
      <c r="AD16" s="79"/>
      <c r="AE16" s="80"/>
      <c r="AF16" s="80"/>
      <c r="AG16" s="81"/>
      <c r="AH16" s="74"/>
      <c r="AI16" s="79"/>
      <c r="AJ16" s="80"/>
      <c r="AK16" s="80"/>
      <c r="AL16" s="81"/>
      <c r="AM16" s="74"/>
    </row>
    <row r="17" s="59" customFormat="true" ht="13.8" hidden="false" customHeight="false" outlineLevel="0" collapsed="false">
      <c r="B17" s="79"/>
      <c r="C17" s="69"/>
      <c r="E17" s="79"/>
      <c r="F17" s="80"/>
      <c r="G17" s="80"/>
      <c r="H17" s="81"/>
      <c r="I17" s="74"/>
      <c r="J17" s="79"/>
      <c r="K17" s="80"/>
      <c r="L17" s="80"/>
      <c r="M17" s="81"/>
      <c r="N17" s="74"/>
      <c r="O17" s="79"/>
      <c r="P17" s="80"/>
      <c r="Q17" s="80"/>
      <c r="R17" s="81"/>
      <c r="S17" s="74"/>
      <c r="T17" s="79"/>
      <c r="U17" s="80"/>
      <c r="V17" s="80"/>
      <c r="W17" s="81"/>
      <c r="X17" s="74"/>
      <c r="Y17" s="79"/>
      <c r="Z17" s="80"/>
      <c r="AA17" s="80"/>
      <c r="AB17" s="81"/>
      <c r="AC17" s="74"/>
      <c r="AD17" s="79"/>
      <c r="AE17" s="80"/>
      <c r="AF17" s="80"/>
      <c r="AG17" s="81"/>
      <c r="AH17" s="74"/>
      <c r="AI17" s="79"/>
      <c r="AJ17" s="80"/>
      <c r="AK17" s="80"/>
      <c r="AL17" s="81"/>
      <c r="AM17" s="74"/>
    </row>
    <row r="18" s="59" customFormat="true" ht="13.8" hidden="false" customHeight="false" outlineLevel="0" collapsed="false">
      <c r="B18" s="79"/>
      <c r="C18" s="69"/>
      <c r="E18" s="79"/>
      <c r="F18" s="80"/>
      <c r="G18" s="80"/>
      <c r="H18" s="81"/>
      <c r="I18" s="74"/>
      <c r="J18" s="79"/>
      <c r="K18" s="80"/>
      <c r="L18" s="80"/>
      <c r="M18" s="81"/>
      <c r="N18" s="74"/>
      <c r="O18" s="79"/>
      <c r="P18" s="80"/>
      <c r="Q18" s="80"/>
      <c r="R18" s="81"/>
      <c r="S18" s="74"/>
      <c r="T18" s="79"/>
      <c r="U18" s="80"/>
      <c r="V18" s="80"/>
      <c r="W18" s="81"/>
      <c r="X18" s="74"/>
      <c r="Y18" s="79"/>
      <c r="Z18" s="80"/>
      <c r="AA18" s="80"/>
      <c r="AB18" s="81"/>
      <c r="AC18" s="74"/>
      <c r="AD18" s="79"/>
      <c r="AE18" s="80"/>
      <c r="AF18" s="80"/>
      <c r="AG18" s="81"/>
      <c r="AH18" s="74"/>
      <c r="AI18" s="79"/>
      <c r="AJ18" s="80"/>
      <c r="AK18" s="80"/>
      <c r="AL18" s="81"/>
      <c r="AM18" s="74"/>
    </row>
    <row r="19" s="59" customFormat="true" ht="13.8" hidden="false" customHeight="false" outlineLevel="0" collapsed="false">
      <c r="B19" s="79"/>
      <c r="C19" s="69"/>
      <c r="E19" s="79"/>
      <c r="F19" s="80"/>
      <c r="G19" s="80"/>
      <c r="H19" s="81"/>
      <c r="I19" s="74"/>
      <c r="J19" s="79"/>
      <c r="K19" s="80"/>
      <c r="L19" s="80"/>
      <c r="M19" s="81"/>
      <c r="N19" s="74"/>
      <c r="O19" s="79"/>
      <c r="P19" s="80"/>
      <c r="Q19" s="80"/>
      <c r="R19" s="81"/>
      <c r="S19" s="74"/>
      <c r="T19" s="79"/>
      <c r="U19" s="80"/>
      <c r="V19" s="80"/>
      <c r="W19" s="81"/>
      <c r="X19" s="74"/>
      <c r="Y19" s="79"/>
      <c r="Z19" s="80"/>
      <c r="AA19" s="80"/>
      <c r="AB19" s="81"/>
      <c r="AC19" s="74"/>
      <c r="AD19" s="79"/>
      <c r="AE19" s="80"/>
      <c r="AF19" s="80"/>
      <c r="AG19" s="81"/>
      <c r="AH19" s="74"/>
      <c r="AI19" s="79"/>
      <c r="AJ19" s="80"/>
      <c r="AK19" s="80"/>
      <c r="AL19" s="81"/>
      <c r="AM19" s="74"/>
    </row>
    <row r="20" s="59" customFormat="true" ht="13.8" hidden="false" customHeight="false" outlineLevel="0" collapsed="false">
      <c r="B20" s="79"/>
      <c r="C20" s="69"/>
      <c r="E20" s="79"/>
      <c r="F20" s="80"/>
      <c r="G20" s="80"/>
      <c r="H20" s="81"/>
      <c r="I20" s="74"/>
      <c r="J20" s="79"/>
      <c r="K20" s="80"/>
      <c r="L20" s="80"/>
      <c r="M20" s="81"/>
      <c r="N20" s="74"/>
      <c r="O20" s="79"/>
      <c r="P20" s="80"/>
      <c r="Q20" s="80"/>
      <c r="R20" s="81"/>
      <c r="S20" s="74"/>
      <c r="T20" s="79"/>
      <c r="U20" s="80"/>
      <c r="V20" s="80"/>
      <c r="W20" s="81"/>
      <c r="X20" s="74"/>
      <c r="Y20" s="79"/>
      <c r="Z20" s="80"/>
      <c r="AA20" s="80"/>
      <c r="AB20" s="81"/>
      <c r="AC20" s="74"/>
      <c r="AD20" s="79"/>
      <c r="AE20" s="80"/>
      <c r="AF20" s="80"/>
      <c r="AG20" s="81"/>
      <c r="AH20" s="74"/>
      <c r="AI20" s="79"/>
      <c r="AJ20" s="80"/>
      <c r="AK20" s="80"/>
      <c r="AL20" s="81"/>
      <c r="AM20" s="74"/>
    </row>
    <row r="21" s="59" customFormat="true" ht="13.8" hidden="false" customHeight="false" outlineLevel="0" collapsed="false">
      <c r="B21" s="79"/>
      <c r="C21" s="69"/>
      <c r="E21" s="79"/>
      <c r="F21" s="80"/>
      <c r="G21" s="80"/>
      <c r="H21" s="81"/>
      <c r="I21" s="74"/>
      <c r="J21" s="79"/>
      <c r="K21" s="80"/>
      <c r="L21" s="80"/>
      <c r="M21" s="81"/>
      <c r="N21" s="74"/>
      <c r="O21" s="79"/>
      <c r="P21" s="80"/>
      <c r="Q21" s="80"/>
      <c r="R21" s="81"/>
      <c r="S21" s="74"/>
      <c r="T21" s="79"/>
      <c r="U21" s="80"/>
      <c r="V21" s="80"/>
      <c r="W21" s="81"/>
      <c r="X21" s="74"/>
      <c r="Y21" s="79"/>
      <c r="Z21" s="80"/>
      <c r="AA21" s="80"/>
      <c r="AB21" s="81"/>
      <c r="AC21" s="74"/>
      <c r="AD21" s="79"/>
      <c r="AE21" s="80"/>
      <c r="AF21" s="80"/>
      <c r="AG21" s="81"/>
      <c r="AH21" s="74"/>
      <c r="AI21" s="79"/>
      <c r="AJ21" s="80"/>
      <c r="AK21" s="80"/>
      <c r="AL21" s="81"/>
      <c r="AM21" s="74"/>
    </row>
    <row r="22" s="59" customFormat="true" ht="13.8" hidden="false" customHeight="false" outlineLevel="0" collapsed="false">
      <c r="B22" s="79"/>
      <c r="C22" s="69"/>
      <c r="E22" s="79"/>
      <c r="F22" s="80"/>
      <c r="G22" s="80"/>
      <c r="H22" s="81"/>
      <c r="I22" s="74"/>
      <c r="J22" s="79"/>
      <c r="K22" s="80"/>
      <c r="L22" s="80"/>
      <c r="M22" s="81"/>
      <c r="N22" s="74"/>
      <c r="O22" s="79"/>
      <c r="P22" s="80"/>
      <c r="Q22" s="80"/>
      <c r="R22" s="81"/>
      <c r="S22" s="74"/>
      <c r="T22" s="79"/>
      <c r="U22" s="80"/>
      <c r="V22" s="80"/>
      <c r="W22" s="81"/>
      <c r="X22" s="74"/>
      <c r="Y22" s="79"/>
      <c r="Z22" s="80"/>
      <c r="AA22" s="80"/>
      <c r="AB22" s="81"/>
      <c r="AC22" s="74"/>
      <c r="AD22" s="79"/>
      <c r="AE22" s="80"/>
      <c r="AF22" s="80"/>
      <c r="AG22" s="81"/>
      <c r="AH22" s="74"/>
      <c r="AI22" s="79"/>
      <c r="AJ22" s="80"/>
      <c r="AK22" s="80"/>
      <c r="AL22" s="81"/>
      <c r="AM22" s="74"/>
    </row>
    <row r="23" s="59" customFormat="true" ht="13.8" hidden="false" customHeight="false" outlineLevel="0" collapsed="false">
      <c r="B23" s="79"/>
      <c r="C23" s="69"/>
      <c r="E23" s="79"/>
      <c r="F23" s="80"/>
      <c r="G23" s="80"/>
      <c r="H23" s="81"/>
      <c r="I23" s="74"/>
      <c r="J23" s="79"/>
      <c r="K23" s="80"/>
      <c r="L23" s="80"/>
      <c r="M23" s="81"/>
      <c r="N23" s="74"/>
      <c r="O23" s="79"/>
      <c r="P23" s="80"/>
      <c r="Q23" s="80"/>
      <c r="R23" s="81"/>
      <c r="S23" s="74"/>
      <c r="T23" s="79"/>
      <c r="U23" s="80"/>
      <c r="V23" s="80"/>
      <c r="W23" s="81"/>
      <c r="X23" s="74"/>
      <c r="Y23" s="79"/>
      <c r="Z23" s="80"/>
      <c r="AA23" s="80"/>
      <c r="AB23" s="81"/>
      <c r="AC23" s="74"/>
      <c r="AD23" s="79"/>
      <c r="AE23" s="80"/>
      <c r="AF23" s="80"/>
      <c r="AG23" s="81"/>
      <c r="AH23" s="74"/>
      <c r="AI23" s="79"/>
      <c r="AJ23" s="80"/>
      <c r="AK23" s="80"/>
      <c r="AL23" s="81"/>
      <c r="AM23" s="74"/>
    </row>
    <row r="24" s="59" customFormat="true" ht="15" hidden="false" customHeight="false" outlineLevel="0" collapsed="false">
      <c r="I24" s="74"/>
      <c r="N24" s="74"/>
      <c r="S24" s="74"/>
      <c r="X24" s="74"/>
      <c r="AC24" s="74"/>
      <c r="AH24" s="74"/>
    </row>
    <row r="25" customFormat="false" ht="15" hidden="false" customHeight="false" outlineLevel="0" collapsed="false">
      <c r="I25" s="74"/>
      <c r="N25" s="74"/>
      <c r="S25" s="74"/>
      <c r="X25" s="74"/>
      <c r="AC25" s="74"/>
      <c r="AH25" s="74"/>
    </row>
    <row r="26" customFormat="false" ht="15" hidden="false" customHeight="false" outlineLevel="0" collapsed="false">
      <c r="I26" s="74"/>
      <c r="N26" s="74"/>
      <c r="S26" s="74"/>
      <c r="X26" s="74"/>
      <c r="AC26" s="74"/>
      <c r="AH26" s="74"/>
    </row>
  </sheetData>
  <mergeCells count="40">
    <mergeCell ref="B5:D5"/>
    <mergeCell ref="E5:H5"/>
    <mergeCell ref="I5:I8"/>
    <mergeCell ref="J5:M5"/>
    <mergeCell ref="N5:N8"/>
    <mergeCell ref="O5:R5"/>
    <mergeCell ref="S5:S8"/>
    <mergeCell ref="T5:W5"/>
    <mergeCell ref="X5:X8"/>
    <mergeCell ref="Y5:AB5"/>
    <mergeCell ref="AC5:AC8"/>
    <mergeCell ref="AD5:AG5"/>
    <mergeCell ref="AH5:AH8"/>
    <mergeCell ref="AI5:AL5"/>
    <mergeCell ref="AM5:AM8"/>
    <mergeCell ref="B6:D6"/>
    <mergeCell ref="E6:H6"/>
    <mergeCell ref="J6:M6"/>
    <mergeCell ref="O6:R6"/>
    <mergeCell ref="T6:W6"/>
    <mergeCell ref="Y6:AB6"/>
    <mergeCell ref="AD6:AG6"/>
    <mergeCell ref="AI6:AL6"/>
    <mergeCell ref="B7:D7"/>
    <mergeCell ref="E7:H7"/>
    <mergeCell ref="J7:M7"/>
    <mergeCell ref="O7:R7"/>
    <mergeCell ref="T7:W7"/>
    <mergeCell ref="Y7:AB7"/>
    <mergeCell ref="AD7:AG7"/>
    <mergeCell ref="AI7:AL7"/>
    <mergeCell ref="B8:B9"/>
    <mergeCell ref="B10:C10"/>
    <mergeCell ref="E10:F10"/>
    <mergeCell ref="J10:K10"/>
    <mergeCell ref="O10:P10"/>
    <mergeCell ref="T10:U10"/>
    <mergeCell ref="Y10:Z10"/>
    <mergeCell ref="AD10:AE10"/>
    <mergeCell ref="AI10:AJ1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  <dc:description/>
  <dc:language>pt-BR</dc:language>
  <cp:lastModifiedBy/>
  <dcterms:modified xsi:type="dcterms:W3CDTF">2021-05-10T10:45:43Z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